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0490" windowHeight="7560" tabRatio="810" firstSheet="4" activeTab="4"/>
  </bookViews>
  <sheets>
    <sheet name="Свод. табл. 9-10-11 кл." sheetId="1" r:id="rId1"/>
    <sheet name="Лист2" sheetId="10" state="hidden" r:id="rId2"/>
    <sheet name="Лист3" sheetId="11" state="hidden" r:id="rId3"/>
    <sheet name="Лист10" sheetId="12" state="hidden" r:id="rId4"/>
    <sheet name="Свод. значения" sheetId="13" r:id="rId5"/>
  </sheets>
  <definedNames>
    <definedName name="_xlnm.Print_Area" localSheetId="4">'Свод. значения'!$A$1:$O$32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2" i="13" l="1"/>
  <c r="L28" i="13"/>
  <c r="L23" i="13"/>
  <c r="L26" i="13"/>
  <c r="L25" i="13"/>
  <c r="L24" i="13"/>
  <c r="L27" i="13"/>
  <c r="L21" i="13"/>
  <c r="L11" i="13"/>
  <c r="L16" i="13"/>
  <c r="L18" i="13"/>
  <c r="L17" i="13"/>
  <c r="L15" i="13"/>
  <c r="L20" i="13"/>
  <c r="L12" i="13"/>
  <c r="L13" i="13"/>
  <c r="J22" i="13"/>
  <c r="J28" i="13"/>
  <c r="J23" i="13"/>
  <c r="J26" i="13"/>
  <c r="J25" i="13"/>
  <c r="J24" i="13"/>
  <c r="J27" i="13"/>
  <c r="J21" i="13"/>
  <c r="J14" i="13"/>
  <c r="J13" i="13"/>
  <c r="J11" i="13"/>
  <c r="J16" i="13"/>
  <c r="J18" i="13"/>
  <c r="J17" i="13"/>
  <c r="J15" i="13"/>
  <c r="J12" i="13"/>
  <c r="J10" i="13"/>
  <c r="F11" i="13"/>
  <c r="F16" i="13"/>
  <c r="F18" i="13"/>
  <c r="F17" i="13"/>
  <c r="F15" i="13"/>
  <c r="F20" i="13"/>
  <c r="F12" i="13"/>
  <c r="F21" i="13"/>
  <c r="F22" i="13"/>
  <c r="F28" i="13"/>
  <c r="F23" i="13"/>
  <c r="F26" i="13"/>
  <c r="F25" i="13"/>
  <c r="F24" i="13"/>
  <c r="F27" i="13"/>
  <c r="F13" i="13"/>
  <c r="F19" i="13" l="1"/>
  <c r="F14" i="13"/>
  <c r="F10" i="13"/>
  <c r="L19" i="13" l="1"/>
  <c r="L14" i="13"/>
  <c r="L10" i="13"/>
  <c r="M20" i="13"/>
  <c r="H13" i="13"/>
  <c r="H11" i="13"/>
  <c r="H19" i="13"/>
  <c r="H14" i="13"/>
  <c r="M14" i="13" s="1"/>
  <c r="H18" i="13"/>
  <c r="H15" i="13"/>
  <c r="H12" i="13"/>
  <c r="H16" i="13"/>
  <c r="H17" i="13"/>
  <c r="H20" i="13"/>
  <c r="H10" i="13"/>
  <c r="M13" i="13"/>
  <c r="H28" i="13"/>
  <c r="H21" i="13"/>
  <c r="H22" i="13"/>
  <c r="H24" i="13"/>
  <c r="H26" i="13"/>
  <c r="H25" i="13"/>
  <c r="H27" i="13"/>
  <c r="H23" i="13"/>
  <c r="M28" i="13"/>
  <c r="M17" i="13" l="1"/>
  <c r="M26" i="13"/>
  <c r="M23" i="13"/>
  <c r="M19" i="13"/>
  <c r="M15" i="13"/>
  <c r="M12" i="13"/>
  <c r="M18" i="13"/>
  <c r="M16" i="13"/>
  <c r="M11" i="13"/>
  <c r="M10" i="13"/>
  <c r="M24" i="13"/>
  <c r="M25" i="13"/>
  <c r="M21" i="13"/>
  <c r="M27" i="13"/>
  <c r="M22" i="13"/>
  <c r="A14" i="13" l="1"/>
  <c r="A15" i="13"/>
  <c r="A16" i="13"/>
  <c r="A17" i="13"/>
  <c r="A11" i="13"/>
  <c r="A12" i="13"/>
  <c r="A13" i="13"/>
  <c r="A22" i="13"/>
  <c r="A23" i="13"/>
  <c r="A24" i="13"/>
  <c r="A25" i="13"/>
  <c r="A26" i="13"/>
  <c r="A27" i="13"/>
  <c r="A28" i="13"/>
  <c r="A21" i="13" l="1"/>
  <c r="A10" i="13" l="1"/>
  <c r="F19" i="1" l="1"/>
  <c r="F26" i="1"/>
  <c r="F38" i="1"/>
  <c r="F37" i="1"/>
  <c r="F36" i="1"/>
  <c r="F35" i="1"/>
  <c r="F34" i="1"/>
  <c r="F33" i="1"/>
  <c r="F32" i="1"/>
  <c r="F31" i="1"/>
  <c r="F30" i="1"/>
  <c r="F29" i="1"/>
  <c r="F28" i="1"/>
  <c r="F27" i="1"/>
  <c r="F25" i="1"/>
  <c r="F24" i="1"/>
  <c r="F23" i="1"/>
  <c r="F22" i="1"/>
  <c r="F21" i="1"/>
  <c r="F20" i="1"/>
  <c r="F18" i="1"/>
  <c r="F17" i="1"/>
  <c r="F16" i="1"/>
  <c r="F15" i="1"/>
  <c r="F14" i="1"/>
  <c r="F13" i="1"/>
  <c r="F12" i="1"/>
  <c r="F11" i="1"/>
  <c r="F10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H38" i="1"/>
  <c r="H37" i="1"/>
  <c r="H36" i="1"/>
  <c r="H35" i="1"/>
  <c r="M35" i="1" s="1"/>
  <c r="H34" i="1"/>
  <c r="H33" i="1"/>
  <c r="H32" i="1"/>
  <c r="H31" i="1"/>
  <c r="H30" i="1"/>
  <c r="H29" i="1"/>
  <c r="H28" i="1"/>
  <c r="H27" i="1"/>
  <c r="M27" i="1" s="1"/>
  <c r="H26" i="1"/>
  <c r="H25" i="1"/>
  <c r="M25" i="1" s="1"/>
  <c r="H24" i="1"/>
  <c r="H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M15" i="1" l="1"/>
  <c r="M28" i="1"/>
  <c r="M29" i="1"/>
  <c r="M33" i="1"/>
  <c r="M37" i="1"/>
  <c r="M19" i="1"/>
  <c r="M17" i="1"/>
  <c r="M21" i="1"/>
  <c r="M31" i="1"/>
  <c r="M11" i="1"/>
  <c r="M24" i="1"/>
  <c r="M32" i="1"/>
  <c r="M36" i="1"/>
  <c r="M23" i="1"/>
  <c r="M26" i="1"/>
  <c r="M30" i="1"/>
  <c r="M34" i="1"/>
  <c r="M38" i="1"/>
  <c r="M12" i="1"/>
  <c r="M16" i="1"/>
  <c r="M10" i="1"/>
  <c r="M13" i="1"/>
  <c r="M18" i="1"/>
  <c r="M14" i="1"/>
  <c r="M22" i="1"/>
  <c r="M20" i="1"/>
</calcChain>
</file>

<file path=xl/sharedStrings.xml><?xml version="1.0" encoding="utf-8"?>
<sst xmlns="http://schemas.openxmlformats.org/spreadsheetml/2006/main" count="187" uniqueCount="124">
  <si>
    <t>№ п/п</t>
  </si>
  <si>
    <t>Фамилия, имя, отчество</t>
  </si>
  <si>
    <t>класс</t>
  </si>
  <si>
    <t>ОУ</t>
  </si>
  <si>
    <t>результат</t>
  </si>
  <si>
    <t>зачетный балл</t>
  </si>
  <si>
    <t>итоговый зачетный балл</t>
  </si>
  <si>
    <t>рейтинг</t>
  </si>
  <si>
    <t>теоретический тур</t>
  </si>
  <si>
    <t>практический тур</t>
  </si>
  <si>
    <t>спортивные игры</t>
  </si>
  <si>
    <t>гимнастика</t>
  </si>
  <si>
    <t>легкая атлетика</t>
  </si>
  <si>
    <t>с. Абзаново</t>
  </si>
  <si>
    <t>ТАБЛИЦА</t>
  </si>
  <si>
    <t>Рахимгулов Марат Робертович</t>
  </si>
  <si>
    <t>Ишбаев Вадим Русланович</t>
  </si>
  <si>
    <t>Бакиров Рифат Фаизович</t>
  </si>
  <si>
    <t>Усманов Гайса Рамазанович</t>
  </si>
  <si>
    <t>Шеин Руслан Алексеевич</t>
  </si>
  <si>
    <t>Даминев Вадим Радикович</t>
  </si>
  <si>
    <t>Байрамгулов Нияз Гайнисламович</t>
  </si>
  <si>
    <t>Юланов Нур Наилович</t>
  </si>
  <si>
    <t>Аллаяров Фаиз Вагизович</t>
  </si>
  <si>
    <t>Гумеров Данир Ринатович</t>
  </si>
  <si>
    <t>Сайфуллин Радмир Дамирович</t>
  </si>
  <si>
    <t>Кириков Владислав Евгеньевич</t>
  </si>
  <si>
    <t>СОШ №1</t>
  </si>
  <si>
    <t>Тазларово</t>
  </si>
  <si>
    <t>Ишемгул</t>
  </si>
  <si>
    <t>Ибраево</t>
  </si>
  <si>
    <t>Ф.Султанова</t>
  </si>
  <si>
    <t>Идельбаково</t>
  </si>
  <si>
    <t>СОШ №2</t>
  </si>
  <si>
    <t>Яныбаево</t>
  </si>
  <si>
    <t>Баишево</t>
  </si>
  <si>
    <t>Муйнак</t>
  </si>
  <si>
    <t>Гимназия</t>
  </si>
  <si>
    <t>Кугарчи</t>
  </si>
  <si>
    <t>Ургин</t>
  </si>
  <si>
    <t>Новопетровское</t>
  </si>
  <si>
    <t>Шебалина Ангелина Вячеславовна</t>
  </si>
  <si>
    <t>Трубицына Ксения Андреевна</t>
  </si>
  <si>
    <t>Кульгарина Нурзиля Азаматовна</t>
  </si>
  <si>
    <t>Бурак Кристина Алексеевна</t>
  </si>
  <si>
    <t>Кунсбаева Азалия Азаматовна</t>
  </si>
  <si>
    <t>Утягулово</t>
  </si>
  <si>
    <t>Жубатова Наркас Галиулловна</t>
  </si>
  <si>
    <t xml:space="preserve">Исхакова Камилла Рафиковна </t>
  </si>
  <si>
    <t>Хамитова Яна Руслановна</t>
  </si>
  <si>
    <t>Арсеново</t>
  </si>
  <si>
    <t>Фатхуллина Гульшат Газизовна</t>
  </si>
  <si>
    <t xml:space="preserve">Арсланбаева Милина Булатовна </t>
  </si>
  <si>
    <t>Абзаново</t>
  </si>
  <si>
    <t>Атнагулова Тансулпан Фарраховна</t>
  </si>
  <si>
    <t>Бикбулатова Залифа Шакировна</t>
  </si>
  <si>
    <t>Тукаева Дина Рафаэловна</t>
  </si>
  <si>
    <t>Тулибаева Айсиля Фанзиевна</t>
  </si>
  <si>
    <t>Рычагова Алина Аликовна</t>
  </si>
  <si>
    <t>Сабитова Аделя Вадимовна</t>
  </si>
  <si>
    <t>Масягутов Линар Робертович</t>
  </si>
  <si>
    <t>Председатель жюри: _________________ Попков А.Г.</t>
  </si>
  <si>
    <r>
      <t xml:space="preserve">среди обучающихся </t>
    </r>
    <r>
      <rPr>
        <b/>
        <sz val="11"/>
        <color theme="1"/>
        <rFont val="Arial Unicode MS"/>
        <family val="2"/>
        <charset val="204"/>
      </rPr>
      <t>9-10-11 классов</t>
    </r>
    <r>
      <rPr>
        <sz val="11"/>
        <color theme="1"/>
        <rFont val="Arial Unicode MS"/>
        <family val="2"/>
        <charset val="204"/>
      </rPr>
      <t xml:space="preserve"> общеобразовательных учреждений МР Зианчуринский район Республики Башкортостан</t>
    </r>
  </si>
  <si>
    <t>25 ноября 2016 года</t>
  </si>
  <si>
    <t>итогов муниципального этапа Всероссийской олимпиады школьников по предмету "Физическая культура" в 2016-2017 учебном году</t>
  </si>
  <si>
    <t>3. _________________ _______________________________ 4. _________________ _______________________________</t>
  </si>
  <si>
    <t>с. Исянгулово</t>
  </si>
  <si>
    <t>Члены жюри: 1. _________________ _______________________________ 2. _________________ _______________________________</t>
  </si>
  <si>
    <t>итогов муниципального этапа Всероссийской олимпиады школьников по предмету "Физическая культура" в 2019/20 уч. году</t>
  </si>
  <si>
    <t>СОШ №2 с.Исянгулово</t>
  </si>
  <si>
    <t>СОШ д.Утягулово</t>
  </si>
  <si>
    <t>башкирская гимназия-интернат с.Исянгулово</t>
  </si>
  <si>
    <t>СОШ с.Тазларово</t>
  </si>
  <si>
    <t>СОШ д.Верхний Муйнак</t>
  </si>
  <si>
    <r>
      <t xml:space="preserve">среди обучающихся </t>
    </r>
    <r>
      <rPr>
        <b/>
        <sz val="14"/>
        <color rgb="FF002060"/>
        <rFont val="Arial Narrow"/>
        <family val="2"/>
        <charset val="204"/>
      </rPr>
      <t>9-10-11</t>
    </r>
    <r>
      <rPr>
        <sz val="14"/>
        <color rgb="FF002060"/>
        <rFont val="Arial Narrow"/>
        <family val="2"/>
        <charset val="204"/>
      </rPr>
      <t xml:space="preserve"> классов общеобразовательных учреждений МР Зианчуринский район Республики Башкортостан</t>
    </r>
  </si>
  <si>
    <t>руководитель</t>
  </si>
  <si>
    <t>Коннов Г.Л.</t>
  </si>
  <si>
    <t>СОШ №1 с.Исянгулово</t>
  </si>
  <si>
    <t>Ерофеев Д.Н.</t>
  </si>
  <si>
    <t>Сырлыбаева Нурания Анзуровна</t>
  </si>
  <si>
    <t>Хасанов Я.Я.</t>
  </si>
  <si>
    <t>Мухамедьянов А.М.</t>
  </si>
  <si>
    <t>Гизатуллин З.Г.</t>
  </si>
  <si>
    <t>Ягафаров Урал Ильдусович</t>
  </si>
  <si>
    <t>Ягафарова Э.А.</t>
  </si>
  <si>
    <t>СОШ им. Ф.Султанова с.Исянгулово</t>
  </si>
  <si>
    <t>победитель</t>
  </si>
  <si>
    <t>призер</t>
  </si>
  <si>
    <t>участник</t>
  </si>
  <si>
    <t>Тухватуллин И.Ш.</t>
  </si>
  <si>
    <t>Туймакаев Эльмир Раильевич</t>
  </si>
  <si>
    <t>МОБУ СОШ с.Кугарчи</t>
  </si>
  <si>
    <t>Ильбаев Зульфат Фиргатович</t>
  </si>
  <si>
    <t>МОБУ СОШ с.Абзаново</t>
  </si>
  <si>
    <t>Юланов Рамис Флфсович</t>
  </si>
  <si>
    <t>СОШ 1 Исянгулово</t>
  </si>
  <si>
    <t>Арсланбаев Б.Р.</t>
  </si>
  <si>
    <t>Султанбаев Дияр Ильгамович</t>
  </si>
  <si>
    <t>Даутов Флорид Халилович</t>
  </si>
  <si>
    <t>Кинзябулатов Ильдар Ирекович</t>
  </si>
  <si>
    <t>СОШ д.Трушино</t>
  </si>
  <si>
    <t>Рафикова Ф.Г</t>
  </si>
  <si>
    <t>Рахимгулов Дим Венерович</t>
  </si>
  <si>
    <t>МОАУ Гимназия</t>
  </si>
  <si>
    <t>Яркаев Айтуган Фанильевич</t>
  </si>
  <si>
    <t>СОШ д.Баишево</t>
  </si>
  <si>
    <t>Ахмеров Салават Вадимович</t>
  </si>
  <si>
    <t>Валитова Диана Ильдаровна</t>
  </si>
  <si>
    <t>Кульмухаметова Файруза Фанильевна</t>
  </si>
  <si>
    <t>Уразаева Аделя Булатовна</t>
  </si>
  <si>
    <t>Куянов С.В</t>
  </si>
  <si>
    <t>Каратова Виктория Александровна</t>
  </si>
  <si>
    <t>СОШ с.Абзаново</t>
  </si>
  <si>
    <t>Исканьярова Айгиза Айратовна</t>
  </si>
  <si>
    <t>Гатауллина Алиса Максимовна</t>
  </si>
  <si>
    <t>МОАУ СОШ 2 с.Исянгулово</t>
  </si>
  <si>
    <t>Акчурина Айгиза Радиковна</t>
  </si>
  <si>
    <t>СОШ с.Ургин</t>
  </si>
  <si>
    <t>Зианбердин С.С</t>
  </si>
  <si>
    <t>Султанбаев Тимур Раилевич</t>
  </si>
  <si>
    <t>Сулейманов Ф.С.</t>
  </si>
  <si>
    <t>Давлетбакова С.Ф.</t>
  </si>
  <si>
    <t>27 ноября 2020 года</t>
  </si>
  <si>
    <t>Председатель жюри: ________________ Бикбаев Р.С..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</si>
</sst>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Trebuchet MS"/>
      <family val="2"/>
      <charset val="204"/>
      <scheme val="minor"/>
    </font>
    <font>
      <sz val="12"/>
      <color theme="1"/>
      <name val="Arial Unicode MS"/>
      <family val="2"/>
      <charset val="204"/>
    </font>
    <font>
      <sz val="11"/>
      <color theme="1"/>
      <name val="Arial Unicode MS"/>
      <family val="2"/>
      <charset val="204"/>
    </font>
    <font>
      <sz val="14"/>
      <color theme="1"/>
      <name val="Arial Unicode MS"/>
      <family val="2"/>
      <charset val="204"/>
    </font>
    <font>
      <b/>
      <sz val="11"/>
      <color theme="1"/>
      <name val="Arial Unicode MS"/>
      <family val="2"/>
      <charset val="204"/>
    </font>
    <font>
      <sz val="12"/>
      <color rgb="FF000000"/>
      <name val="Arial Unicode MS"/>
      <family val="2"/>
      <charset val="204"/>
    </font>
    <font>
      <sz val="11"/>
      <color rgb="FF002060"/>
      <name val="Arial Narrow"/>
      <family val="2"/>
      <charset val="204"/>
    </font>
    <font>
      <sz val="14"/>
      <color rgb="FF002060"/>
      <name val="Arial Narrow"/>
      <family val="2"/>
      <charset val="204"/>
    </font>
    <font>
      <b/>
      <sz val="14"/>
      <color rgb="FF002060"/>
      <name val="Arial Narrow"/>
      <family val="2"/>
      <charset val="204"/>
    </font>
    <font>
      <sz val="12"/>
      <color rgb="FF002060"/>
      <name val="Arial Narrow"/>
      <family val="2"/>
      <charset val="204"/>
    </font>
    <font>
      <sz val="10"/>
      <color rgb="FF00206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/>
    <xf numFmtId="0" fontId="5" fillId="2" borderId="1" xfId="0" applyFont="1" applyFill="1" applyBorder="1" applyAlignment="1">
      <alignment wrapText="1"/>
    </xf>
    <xf numFmtId="2" fontId="1" fillId="2" borderId="1" xfId="0" applyNumberFormat="1" applyFont="1" applyFill="1" applyBorder="1"/>
    <xf numFmtId="2" fontId="2" fillId="2" borderId="1" xfId="0" applyNumberFormat="1" applyFont="1" applyFill="1" applyBorder="1"/>
    <xf numFmtId="2" fontId="2" fillId="2" borderId="1" xfId="0" applyNumberFormat="1" applyFont="1" applyFill="1" applyBorder="1" applyProtection="1">
      <protection hidden="1"/>
    </xf>
    <xf numFmtId="2" fontId="2" fillId="2" borderId="1" xfId="0" applyNumberFormat="1" applyFont="1" applyFill="1" applyBorder="1" applyAlignment="1">
      <alignment horizontal="right" vertical="top" wrapText="1"/>
    </xf>
    <xf numFmtId="2" fontId="2" fillId="2" borderId="1" xfId="0" applyNumberFormat="1" applyFont="1" applyFill="1" applyBorder="1" applyAlignment="1" applyProtection="1">
      <alignment horizontal="right"/>
      <protection hidden="1"/>
    </xf>
    <xf numFmtId="0" fontId="2" fillId="2" borderId="1" xfId="0" applyFont="1" applyFill="1" applyBorder="1"/>
    <xf numFmtId="0" fontId="1" fillId="8" borderId="1" xfId="0" applyFont="1" applyFill="1" applyBorder="1" applyAlignment="1">
      <alignment wrapText="1"/>
    </xf>
    <xf numFmtId="2" fontId="1" fillId="8" borderId="1" xfId="0" applyNumberFormat="1" applyFont="1" applyFill="1" applyBorder="1"/>
    <xf numFmtId="2" fontId="2" fillId="8" borderId="1" xfId="0" applyNumberFormat="1" applyFont="1" applyFill="1" applyBorder="1"/>
    <xf numFmtId="2" fontId="2" fillId="8" borderId="1" xfId="0" applyNumberFormat="1" applyFont="1" applyFill="1" applyBorder="1" applyProtection="1">
      <protection hidden="1"/>
    </xf>
    <xf numFmtId="2" fontId="2" fillId="8" borderId="1" xfId="0" applyNumberFormat="1" applyFont="1" applyFill="1" applyBorder="1" applyAlignment="1">
      <alignment horizontal="right"/>
    </xf>
    <xf numFmtId="2" fontId="2" fillId="8" borderId="1" xfId="0" applyNumberFormat="1" applyFont="1" applyFill="1" applyBorder="1" applyAlignment="1" applyProtection="1">
      <alignment horizontal="right"/>
      <protection hidden="1"/>
    </xf>
    <xf numFmtId="2" fontId="2" fillId="2" borderId="1" xfId="0" applyNumberFormat="1" applyFont="1" applyFill="1" applyBorder="1" applyAlignment="1">
      <alignment horizontal="right"/>
    </xf>
    <xf numFmtId="0" fontId="1" fillId="9" borderId="1" xfId="0" applyFont="1" applyFill="1" applyBorder="1" applyAlignment="1">
      <alignment wrapText="1"/>
    </xf>
    <xf numFmtId="2" fontId="1" fillId="9" borderId="1" xfId="0" applyNumberFormat="1" applyFont="1" applyFill="1" applyBorder="1"/>
    <xf numFmtId="2" fontId="2" fillId="9" borderId="1" xfId="0" applyNumberFormat="1" applyFont="1" applyFill="1" applyBorder="1"/>
    <xf numFmtId="2" fontId="2" fillId="9" borderId="1" xfId="0" applyNumberFormat="1" applyFont="1" applyFill="1" applyBorder="1" applyProtection="1">
      <protection hidden="1"/>
    </xf>
    <xf numFmtId="2" fontId="2" fillId="9" borderId="1" xfId="0" applyNumberFormat="1" applyFont="1" applyFill="1" applyBorder="1" applyAlignment="1">
      <alignment horizontal="right"/>
    </xf>
    <xf numFmtId="2" fontId="2" fillId="9" borderId="1" xfId="0" applyNumberFormat="1" applyFont="1" applyFill="1" applyBorder="1" applyAlignment="1" applyProtection="1">
      <alignment horizontal="right"/>
      <protection hidden="1"/>
    </xf>
    <xf numFmtId="0" fontId="1" fillId="2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wrapText="1"/>
    </xf>
    <xf numFmtId="2" fontId="1" fillId="7" borderId="1" xfId="0" applyNumberFormat="1" applyFont="1" applyFill="1" applyBorder="1"/>
    <xf numFmtId="2" fontId="2" fillId="7" borderId="1" xfId="0" applyNumberFormat="1" applyFont="1" applyFill="1" applyBorder="1"/>
    <xf numFmtId="2" fontId="2" fillId="7" borderId="1" xfId="0" applyNumberFormat="1" applyFont="1" applyFill="1" applyBorder="1" applyProtection="1">
      <protection hidden="1"/>
    </xf>
    <xf numFmtId="2" fontId="2" fillId="7" borderId="1" xfId="0" applyNumberFormat="1" applyFont="1" applyFill="1" applyBorder="1" applyAlignment="1">
      <alignment horizontal="right"/>
    </xf>
    <xf numFmtId="2" fontId="2" fillId="7" borderId="1" xfId="0" applyNumberFormat="1" applyFont="1" applyFill="1" applyBorder="1" applyAlignment="1" applyProtection="1">
      <alignment horizontal="right"/>
      <protection hidden="1"/>
    </xf>
    <xf numFmtId="0" fontId="5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2" fontId="2" fillId="3" borderId="1" xfId="0" applyNumberFormat="1" applyFont="1" applyFill="1" applyBorder="1"/>
    <xf numFmtId="2" fontId="2" fillId="3" borderId="1" xfId="0" applyNumberFormat="1" applyFont="1" applyFill="1" applyBorder="1" applyProtection="1">
      <protection hidden="1"/>
    </xf>
    <xf numFmtId="0" fontId="2" fillId="3" borderId="1" xfId="0" applyFont="1" applyFill="1" applyBorder="1"/>
    <xf numFmtId="0" fontId="5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vertical="top" wrapText="1"/>
    </xf>
    <xf numFmtId="2" fontId="2" fillId="5" borderId="1" xfId="0" applyNumberFormat="1" applyFont="1" applyFill="1" applyBorder="1"/>
    <xf numFmtId="2" fontId="2" fillId="5" borderId="1" xfId="0" applyNumberFormat="1" applyFont="1" applyFill="1" applyBorder="1" applyProtection="1">
      <protection hidden="1"/>
    </xf>
    <xf numFmtId="0" fontId="1" fillId="6" borderId="1" xfId="0" applyFont="1" applyFill="1" applyBorder="1" applyAlignment="1">
      <alignment vertical="top" wrapText="1"/>
    </xf>
    <xf numFmtId="2" fontId="2" fillId="6" borderId="1" xfId="0" applyNumberFormat="1" applyFont="1" applyFill="1" applyBorder="1"/>
    <xf numFmtId="2" fontId="2" fillId="6" borderId="1" xfId="0" applyNumberFormat="1" applyFont="1" applyFill="1" applyBorder="1" applyProtection="1">
      <protection hidden="1"/>
    </xf>
    <xf numFmtId="0" fontId="1" fillId="4" borderId="1" xfId="0" applyFont="1" applyFill="1" applyBorder="1" applyAlignment="1">
      <alignment vertical="top" wrapText="1"/>
    </xf>
    <xf numFmtId="2" fontId="2" fillId="4" borderId="1" xfId="0" applyNumberFormat="1" applyFont="1" applyFill="1" applyBorder="1"/>
    <xf numFmtId="2" fontId="2" fillId="4" borderId="1" xfId="0" applyNumberFormat="1" applyFont="1" applyFill="1" applyBorder="1" applyProtection="1">
      <protection hidden="1"/>
    </xf>
    <xf numFmtId="0" fontId="2" fillId="0" borderId="0" xfId="0" applyFont="1" applyBorder="1"/>
    <xf numFmtId="2" fontId="2" fillId="0" borderId="0" xfId="0" applyNumberFormat="1" applyFont="1" applyBorder="1"/>
    <xf numFmtId="0" fontId="9" fillId="0" borderId="1" xfId="0" applyFont="1" applyFill="1" applyBorder="1" applyAlignment="1">
      <alignment horizontal="center" wrapText="1"/>
    </xf>
    <xf numFmtId="49" fontId="10" fillId="0" borderId="1" xfId="0" applyNumberFormat="1" applyFont="1" applyFill="1" applyBorder="1" applyAlignment="1">
      <alignment horizontal="left"/>
    </xf>
    <xf numFmtId="2" fontId="9" fillId="0" borderId="1" xfId="0" applyNumberFormat="1" applyFont="1" applyFill="1" applyBorder="1" applyAlignment="1">
      <alignment horizontal="center"/>
    </xf>
    <xf numFmtId="2" fontId="9" fillId="0" borderId="1" xfId="0" applyNumberFormat="1" applyFont="1" applyFill="1" applyBorder="1" applyAlignment="1" applyProtection="1">
      <alignment horizontal="center"/>
      <protection hidden="1"/>
    </xf>
    <xf numFmtId="0" fontId="9" fillId="0" borderId="1" xfId="0" applyFont="1" applyFill="1" applyBorder="1" applyAlignment="1">
      <alignment horizontal="left"/>
    </xf>
    <xf numFmtId="2" fontId="9" fillId="0" borderId="2" xfId="0" applyNumberFormat="1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wrapText="1"/>
    </xf>
    <xf numFmtId="49" fontId="10" fillId="0" borderId="3" xfId="0" applyNumberFormat="1" applyFont="1" applyFill="1" applyBorder="1" applyAlignment="1">
      <alignment horizontal="left"/>
    </xf>
    <xf numFmtId="0" fontId="9" fillId="0" borderId="2" xfId="0" applyFont="1" applyFill="1" applyBorder="1" applyAlignment="1">
      <alignment horizontal="center" wrapText="1"/>
    </xf>
    <xf numFmtId="49" fontId="10" fillId="0" borderId="2" xfId="0" applyNumberFormat="1" applyFont="1" applyFill="1" applyBorder="1" applyAlignment="1">
      <alignment horizontal="left"/>
    </xf>
    <xf numFmtId="2" fontId="9" fillId="0" borderId="2" xfId="0" applyNumberFormat="1" applyFont="1" applyFill="1" applyBorder="1" applyAlignment="1" applyProtection="1">
      <alignment horizontal="center"/>
      <protection hidden="1"/>
    </xf>
    <xf numFmtId="0" fontId="9" fillId="0" borderId="1" xfId="0" applyFont="1" applyFill="1" applyBorder="1"/>
    <xf numFmtId="0" fontId="9" fillId="0" borderId="1" xfId="0" applyFont="1" applyFill="1" applyBorder="1" applyAlignment="1"/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wrapText="1"/>
    </xf>
    <xf numFmtId="0" fontId="6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17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left"/>
    </xf>
    <xf numFmtId="0" fontId="9" fillId="0" borderId="16" xfId="0" applyFont="1" applyFill="1" applyBorder="1" applyAlignment="1">
      <alignment horizontal="center" wrapText="1"/>
    </xf>
    <xf numFmtId="49" fontId="10" fillId="0" borderId="16" xfId="0" applyNumberFormat="1" applyFont="1" applyFill="1" applyBorder="1" applyAlignment="1">
      <alignment horizontal="left"/>
    </xf>
    <xf numFmtId="2" fontId="9" fillId="0" borderId="16" xfId="0" applyNumberFormat="1" applyFont="1" applyFill="1" applyBorder="1" applyAlignment="1">
      <alignment horizontal="center"/>
    </xf>
    <xf numFmtId="2" fontId="9" fillId="0" borderId="16" xfId="0" applyNumberFormat="1" applyFont="1" applyFill="1" applyBorder="1" applyAlignment="1" applyProtection="1">
      <alignment horizontal="center"/>
      <protection hidden="1"/>
    </xf>
    <xf numFmtId="0" fontId="6" fillId="0" borderId="9" xfId="0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/>
    <xf numFmtId="49" fontId="10" fillId="0" borderId="1" xfId="0" applyNumberFormat="1" applyFont="1" applyFill="1" applyBorder="1" applyAlignment="1">
      <alignment horizontal="left" wrapText="1"/>
    </xf>
    <xf numFmtId="0" fontId="6" fillId="0" borderId="18" xfId="0" applyFont="1" applyFill="1" applyBorder="1" applyAlignment="1">
      <alignment horizontal="center"/>
    </xf>
    <xf numFmtId="0" fontId="9" fillId="0" borderId="3" xfId="0" applyFont="1" applyFill="1" applyBorder="1" applyAlignment="1"/>
    <xf numFmtId="2" fontId="9" fillId="0" borderId="3" xfId="0" applyNumberFormat="1" applyFont="1" applyFill="1" applyBorder="1" applyAlignment="1">
      <alignment horizontal="center"/>
    </xf>
    <xf numFmtId="2" fontId="9" fillId="0" borderId="3" xfId="0" applyNumberFormat="1" applyFont="1" applyFill="1" applyBorder="1" applyAlignment="1" applyProtection="1">
      <alignment horizontal="center"/>
      <protection hidden="1"/>
    </xf>
    <xf numFmtId="0" fontId="6" fillId="0" borderId="19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2" fontId="6" fillId="0" borderId="0" xfId="0" applyNumberFormat="1" applyFont="1" applyFill="1" applyBorder="1"/>
    <xf numFmtId="0" fontId="9" fillId="0" borderId="0" xfId="0" applyFont="1" applyFill="1" applyBorder="1" applyAlignment="1"/>
    <xf numFmtId="0" fontId="7" fillId="0" borderId="0" xfId="0" applyFont="1" applyFill="1" applyBorder="1" applyAlignment="1"/>
    <xf numFmtId="2" fontId="9" fillId="0" borderId="23" xfId="0" applyNumberFormat="1" applyFont="1" applyFill="1" applyBorder="1" applyAlignment="1">
      <alignment horizontal="center"/>
    </xf>
    <xf numFmtId="2" fontId="9" fillId="0" borderId="4" xfId="0" applyNumberFormat="1" applyFont="1" applyFill="1" applyBorder="1" applyAlignment="1">
      <alignment horizontal="center"/>
    </xf>
    <xf numFmtId="2" fontId="9" fillId="0" borderId="6" xfId="0" applyNumberFormat="1" applyFont="1" applyFill="1" applyBorder="1" applyAlignment="1">
      <alignment horizontal="center"/>
    </xf>
    <xf numFmtId="2" fontId="9" fillId="0" borderId="7" xfId="0" applyNumberFormat="1" applyFont="1" applyFill="1" applyBorder="1" applyAlignment="1">
      <alignment horizontal="center"/>
    </xf>
    <xf numFmtId="2" fontId="9" fillId="0" borderId="24" xfId="0" applyNumberFormat="1" applyFont="1" applyFill="1" applyBorder="1" applyAlignment="1">
      <alignment horizontal="center"/>
    </xf>
    <xf numFmtId="2" fontId="9" fillId="0" borderId="5" xfId="0" applyNumberFormat="1" applyFont="1" applyFill="1" applyBorder="1" applyAlignment="1">
      <alignment horizontal="center"/>
    </xf>
    <xf numFmtId="2" fontId="9" fillId="0" borderId="25" xfId="0" applyNumberFormat="1" applyFont="1" applyFill="1" applyBorder="1" applyAlignment="1">
      <alignment horizontal="center"/>
    </xf>
    <xf numFmtId="2" fontId="9" fillId="0" borderId="26" xfId="0" applyNumberFormat="1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 wrapText="1"/>
    </xf>
    <xf numFmtId="49" fontId="10" fillId="0" borderId="17" xfId="0" applyNumberFormat="1" applyFont="1" applyFill="1" applyBorder="1" applyAlignment="1">
      <alignment horizontal="left"/>
    </xf>
    <xf numFmtId="2" fontId="9" fillId="0" borderId="27" xfId="0" applyNumberFormat="1" applyFont="1" applyFill="1" applyBorder="1" applyAlignment="1">
      <alignment horizontal="center"/>
    </xf>
    <xf numFmtId="2" fontId="9" fillId="0" borderId="17" xfId="0" applyNumberFormat="1" applyFont="1" applyFill="1" applyBorder="1" applyAlignment="1">
      <alignment horizontal="center"/>
    </xf>
    <xf numFmtId="2" fontId="9" fillId="0" borderId="28" xfId="0" applyNumberFormat="1" applyFont="1" applyFill="1" applyBorder="1" applyAlignment="1">
      <alignment horizontal="center"/>
    </xf>
    <xf numFmtId="2" fontId="9" fillId="0" borderId="17" xfId="0" applyNumberFormat="1" applyFont="1" applyFill="1" applyBorder="1" applyAlignment="1" applyProtection="1">
      <alignment horizontal="center"/>
      <protection hidden="1"/>
    </xf>
    <xf numFmtId="0" fontId="9" fillId="0" borderId="17" xfId="0" applyFont="1" applyFill="1" applyBorder="1" applyAlignment="1">
      <alignment horizontal="left"/>
    </xf>
    <xf numFmtId="0" fontId="6" fillId="0" borderId="15" xfId="0" applyFont="1" applyFill="1" applyBorder="1"/>
    <xf numFmtId="0" fontId="9" fillId="0" borderId="17" xfId="0" applyFont="1" applyFill="1" applyBorder="1" applyAlignment="1">
      <alignment horizontal="left" wrapText="1"/>
    </xf>
    <xf numFmtId="2" fontId="9" fillId="0" borderId="29" xfId="0" applyNumberFormat="1" applyFont="1" applyFill="1" applyBorder="1" applyAlignment="1" applyProtection="1">
      <alignment horizontal="center"/>
      <protection hidden="1"/>
    </xf>
    <xf numFmtId="49" fontId="10" fillId="0" borderId="17" xfId="0" applyNumberFormat="1" applyFont="1" applyFill="1" applyBorder="1" applyAlignment="1">
      <alignment horizontal="left" wrapText="1"/>
    </xf>
    <xf numFmtId="2" fontId="9" fillId="0" borderId="5" xfId="0" applyNumberFormat="1" applyFont="1" applyFill="1" applyBorder="1" applyAlignment="1" applyProtection="1">
      <alignment horizontal="center"/>
      <protection hidden="1"/>
    </xf>
    <xf numFmtId="0" fontId="9" fillId="0" borderId="5" xfId="0" applyFont="1" applyFill="1" applyBorder="1" applyAlignment="1">
      <alignment horizontal="left"/>
    </xf>
    <xf numFmtId="2" fontId="9" fillId="0" borderId="7" xfId="0" applyNumberFormat="1" applyFont="1" applyFill="1" applyBorder="1" applyAlignment="1" applyProtection="1">
      <alignment horizontal="center"/>
      <protection hidden="1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left"/>
    </xf>
    <xf numFmtId="0" fontId="6" fillId="0" borderId="9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vertical="top" wrapText="1"/>
    </xf>
    <xf numFmtId="0" fontId="6" fillId="0" borderId="1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7" fillId="0" borderId="0" xfId="0" applyFont="1" applyFill="1" applyAlignment="1">
      <alignment horizontal="center"/>
    </xf>
    <xf numFmtId="0" fontId="6" fillId="0" borderId="16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right"/>
    </xf>
    <xf numFmtId="0" fontId="6" fillId="0" borderId="20" xfId="0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horizontal="center" vertical="top" wrapText="1"/>
    </xf>
    <xf numFmtId="0" fontId="6" fillId="0" borderId="22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FF"/>
      <color rgb="FF00FF99"/>
      <color rgb="FF00CC00"/>
      <color rgb="FFFFCCCC"/>
      <color rgb="FFFF33CC"/>
      <color rgb="FFFF3399"/>
      <color rgb="FFFF00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Изящная">
  <a:themeElements>
    <a:clrScheme name="Изящная">
      <a:dk1>
        <a:sysClr val="windowText" lastClr="000000"/>
      </a:dk1>
      <a:lt1>
        <a:sysClr val="window" lastClr="FFFFFF"/>
      </a:lt1>
      <a:dk2>
        <a:srgbClr val="B13F9A"/>
      </a:dk2>
      <a:lt2>
        <a:srgbClr val="F4E7ED"/>
      </a:lt2>
      <a:accent1>
        <a:srgbClr val="B83D68"/>
      </a:accent1>
      <a:accent2>
        <a:srgbClr val="AC66BB"/>
      </a:accent2>
      <a:accent3>
        <a:srgbClr val="DE6C36"/>
      </a:accent3>
      <a:accent4>
        <a:srgbClr val="F9B639"/>
      </a:accent4>
      <a:accent5>
        <a:srgbClr val="CF6DA4"/>
      </a:accent5>
      <a:accent6>
        <a:srgbClr val="FA8D3D"/>
      </a:accent6>
      <a:hlink>
        <a:srgbClr val="FFDE66"/>
      </a:hlink>
      <a:folHlink>
        <a:srgbClr val="D490C5"/>
      </a:folHlink>
    </a:clrScheme>
    <a:fontScheme name="Изящная">
      <a:majorFont>
        <a:latin typeface="Trebuchet MS"/>
        <a:ea typeface=""/>
        <a:cs typeface=""/>
        <a:font script="Jpan" typeface="HG丸ｺﾞｼｯｸM-PRO"/>
        <a:font script="Hang" typeface="HY그래픽M"/>
        <a:font script="Hans" typeface="黑体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Trebuchet MS"/>
        <a:ea typeface=""/>
        <a:cs typeface=""/>
        <a:font script="Jpan" typeface="HG丸ｺﾞｼｯｸM-PRO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Изящная">
      <a:fillStyleLst>
        <a:solidFill>
          <a:schemeClr val="phClr"/>
        </a:solidFill>
        <a:gradFill rotWithShape="1">
          <a:gsLst>
            <a:gs pos="0">
              <a:schemeClr val="phClr">
                <a:tint val="15000"/>
                <a:satMod val="250000"/>
              </a:schemeClr>
            </a:gs>
            <a:gs pos="49000">
              <a:schemeClr val="phClr">
                <a:tint val="50000"/>
                <a:satMod val="200000"/>
              </a:schemeClr>
            </a:gs>
            <a:gs pos="49100">
              <a:schemeClr val="phClr">
                <a:tint val="64000"/>
                <a:satMod val="160000"/>
              </a:schemeClr>
            </a:gs>
            <a:gs pos="92000">
              <a:schemeClr val="phClr">
                <a:tint val="50000"/>
                <a:satMod val="200000"/>
              </a:schemeClr>
            </a:gs>
            <a:gs pos="100000">
              <a:schemeClr val="phClr">
                <a:tint val="43000"/>
                <a:satMod val="1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4000"/>
              </a:schemeClr>
            </a:gs>
            <a:gs pos="49000">
              <a:schemeClr val="phClr">
                <a:tint val="96000"/>
                <a:shade val="84000"/>
                <a:satMod val="110000"/>
              </a:schemeClr>
            </a:gs>
            <a:gs pos="49100">
              <a:schemeClr val="phClr">
                <a:shade val="55000"/>
                <a:satMod val="150000"/>
              </a:schemeClr>
            </a:gs>
            <a:gs pos="92000">
              <a:schemeClr val="phClr">
                <a:tint val="98000"/>
                <a:shade val="90000"/>
                <a:satMod val="128000"/>
              </a:schemeClr>
            </a:gs>
            <a:gs pos="100000">
              <a:schemeClr val="phClr">
                <a:tint val="90000"/>
                <a:shade val="97000"/>
                <a:satMod val="128000"/>
              </a:schemeClr>
            </a:gs>
          </a:gsLst>
          <a:lin ang="5400000" scaled="1"/>
        </a:gradFill>
      </a:fillStyleLst>
      <a:lnStyleLst>
        <a:ln w="11430" cap="flat" cmpd="sng" algn="ctr">
          <a:solidFill>
            <a:schemeClr val="phClr"/>
          </a:solidFill>
          <a:prstDash val="solid"/>
        </a:ln>
        <a:ln w="40000" cap="flat" cmpd="sng" algn="ctr">
          <a:solidFill>
            <a:schemeClr val="phClr"/>
          </a:solidFill>
          <a:prstDash val="solid"/>
        </a:ln>
        <a:ln w="31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000" dir="5400000" rotWithShape="0">
              <a:schemeClr val="phClr">
                <a:shade val="30000"/>
                <a:satMod val="150000"/>
                <a:alpha val="38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500000"/>
            </a:lightRig>
          </a:scene3d>
          <a:sp3d extrusionH="127000" prstMaterial="powder">
            <a:bevelT w="50800" h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8000"/>
                <a:satMod val="220000"/>
              </a:schemeClr>
            </a:gs>
            <a:gs pos="100000">
              <a:schemeClr val="phClr">
                <a:shade val="35000"/>
                <a:satMod val="155000"/>
              </a:schemeClr>
            </a:gs>
          </a:gsLst>
          <a:path path="circle">
            <a:fillToRect l="50000" t="50000" r="50000" b="50000"/>
          </a:path>
        </a:gradFill>
        <a:blipFill>
          <a:blip xmlns:r="http://schemas.openxmlformats.org/officeDocument/2006/relationships" r:embed="rId1">
            <a:duotone>
              <a:schemeClr val="phClr">
                <a:shade val="60000"/>
                <a:satMod val="180000"/>
              </a:schemeClr>
              <a:schemeClr val="phClr">
                <a:tint val="500"/>
                <a:satMod val="150000"/>
              </a:schemeClr>
            </a:duotone>
          </a:blip>
          <a:tile tx="0" ty="0" sx="50000" sy="5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view="pageBreakPreview" topLeftCell="B1" zoomScaleNormal="100" zoomScaleSheetLayoutView="100" workbookViewId="0">
      <selection activeCell="C15" sqref="C15"/>
    </sheetView>
  </sheetViews>
  <sheetFormatPr defaultRowHeight="14.25"/>
  <cols>
    <col min="1" max="1" width="4.25" style="2" customWidth="1"/>
    <col min="2" max="2" width="35" style="2" customWidth="1"/>
    <col min="3" max="3" width="5.625" style="2" customWidth="1"/>
    <col min="4" max="4" width="17" style="2" customWidth="1"/>
    <col min="5" max="5" width="10" style="2" customWidth="1"/>
    <col min="6" max="6" width="9.75" style="2" customWidth="1"/>
    <col min="7" max="7" width="10" style="2" customWidth="1"/>
    <col min="8" max="8" width="9.75" style="2" customWidth="1"/>
    <col min="9" max="10" width="10" style="2" customWidth="1"/>
    <col min="11" max="11" width="9.875" style="2" customWidth="1"/>
    <col min="12" max="13" width="9.75" style="2" customWidth="1"/>
    <col min="14" max="16384" width="9" style="2"/>
  </cols>
  <sheetData>
    <row r="1" spans="1:14" ht="29.25" customHeight="1">
      <c r="B1" s="117" t="s">
        <v>14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</row>
    <row r="2" spans="1:14" ht="16.5" customHeight="1">
      <c r="B2" s="119" t="s">
        <v>64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</row>
    <row r="3" spans="1:14" ht="16.5" customHeight="1">
      <c r="B3" s="119" t="s">
        <v>62</v>
      </c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</row>
    <row r="4" spans="1:14" ht="3.75" customHeight="1"/>
    <row r="5" spans="1:14">
      <c r="B5" s="2" t="s">
        <v>63</v>
      </c>
      <c r="L5" s="120" t="s">
        <v>13</v>
      </c>
      <c r="M5" s="120"/>
    </row>
    <row r="6" spans="1:14" ht="4.5" customHeight="1"/>
    <row r="7" spans="1:14">
      <c r="A7" s="121" t="s">
        <v>0</v>
      </c>
      <c r="B7" s="121" t="s">
        <v>1</v>
      </c>
      <c r="C7" s="121" t="s">
        <v>2</v>
      </c>
      <c r="D7" s="121" t="s">
        <v>3</v>
      </c>
      <c r="E7" s="122" t="s">
        <v>8</v>
      </c>
      <c r="F7" s="122"/>
      <c r="G7" s="122" t="s">
        <v>9</v>
      </c>
      <c r="H7" s="122"/>
      <c r="I7" s="122"/>
      <c r="J7" s="122"/>
      <c r="K7" s="122"/>
      <c r="L7" s="122"/>
      <c r="M7" s="121" t="s">
        <v>6</v>
      </c>
      <c r="N7" s="121" t="s">
        <v>7</v>
      </c>
    </row>
    <row r="8" spans="1:14">
      <c r="A8" s="121"/>
      <c r="B8" s="121"/>
      <c r="C8" s="121"/>
      <c r="D8" s="121"/>
      <c r="E8" s="122"/>
      <c r="F8" s="122"/>
      <c r="G8" s="122" t="s">
        <v>11</v>
      </c>
      <c r="H8" s="122"/>
      <c r="I8" s="122" t="s">
        <v>10</v>
      </c>
      <c r="J8" s="122"/>
      <c r="K8" s="122" t="s">
        <v>12</v>
      </c>
      <c r="L8" s="122"/>
      <c r="M8" s="121"/>
      <c r="N8" s="121"/>
    </row>
    <row r="9" spans="1:14" ht="28.5">
      <c r="A9" s="121"/>
      <c r="B9" s="121"/>
      <c r="C9" s="121"/>
      <c r="D9" s="121"/>
      <c r="E9" s="3" t="s">
        <v>4</v>
      </c>
      <c r="F9" s="3" t="s">
        <v>5</v>
      </c>
      <c r="G9" s="3" t="s">
        <v>4</v>
      </c>
      <c r="H9" s="3" t="s">
        <v>5</v>
      </c>
      <c r="I9" s="3" t="s">
        <v>4</v>
      </c>
      <c r="J9" s="3" t="s">
        <v>5</v>
      </c>
      <c r="K9" s="3" t="s">
        <v>4</v>
      </c>
      <c r="L9" s="3" t="s">
        <v>5</v>
      </c>
      <c r="M9" s="121"/>
      <c r="N9" s="121"/>
    </row>
    <row r="10" spans="1:14" ht="18" customHeight="1">
      <c r="A10" s="4">
        <v>1</v>
      </c>
      <c r="B10" s="5" t="s">
        <v>15</v>
      </c>
      <c r="C10" s="1"/>
      <c r="D10" s="1" t="s">
        <v>27</v>
      </c>
      <c r="E10" s="6">
        <v>12</v>
      </c>
      <c r="F10" s="6">
        <f>30/44*E10</f>
        <v>8.1818181818181817</v>
      </c>
      <c r="G10" s="7">
        <v>15</v>
      </c>
      <c r="H10" s="7">
        <f>20/20*G10</f>
        <v>15</v>
      </c>
      <c r="I10" s="7">
        <v>41.47</v>
      </c>
      <c r="J10" s="8">
        <f>34.75*25/I10</f>
        <v>20.948878707499397</v>
      </c>
      <c r="K10" s="9">
        <v>10.97</v>
      </c>
      <c r="L10" s="10">
        <f>8.68*25/K10</f>
        <v>19.781221513217865</v>
      </c>
      <c r="M10" s="7">
        <f>F10+H10+J10+L10</f>
        <v>63.911918402535441</v>
      </c>
      <c r="N10" s="11"/>
    </row>
    <row r="11" spans="1:14" ht="18" customHeight="1">
      <c r="A11" s="4">
        <v>2</v>
      </c>
      <c r="B11" s="12" t="s">
        <v>16</v>
      </c>
      <c r="C11" s="12"/>
      <c r="D11" s="12" t="s">
        <v>28</v>
      </c>
      <c r="E11" s="13">
        <v>12.25</v>
      </c>
      <c r="F11" s="13">
        <f t="shared" ref="F11:F22" si="0">30/44*E11</f>
        <v>8.3522727272727266</v>
      </c>
      <c r="G11" s="14">
        <v>18.399999999999999</v>
      </c>
      <c r="H11" s="14">
        <f t="shared" ref="H11:H38" si="1">20/20*G11</f>
        <v>18.399999999999999</v>
      </c>
      <c r="I11" s="14">
        <v>40.32</v>
      </c>
      <c r="J11" s="15">
        <f t="shared" ref="J11:J22" si="2">34.75*25/I11</f>
        <v>21.546378968253968</v>
      </c>
      <c r="K11" s="16">
        <v>9.82</v>
      </c>
      <c r="L11" s="17">
        <f t="shared" ref="L11:L22" si="3">8.68*25/K11</f>
        <v>22.097759674134419</v>
      </c>
      <c r="M11" s="14">
        <f t="shared" ref="M11:M38" si="4">F11+H11+J11+L11</f>
        <v>70.396411369661109</v>
      </c>
      <c r="N11" s="11"/>
    </row>
    <row r="12" spans="1:14" ht="18" customHeight="1">
      <c r="A12" s="4">
        <v>3</v>
      </c>
      <c r="B12" s="1" t="s">
        <v>17</v>
      </c>
      <c r="C12" s="1"/>
      <c r="D12" s="1" t="s">
        <v>29</v>
      </c>
      <c r="E12" s="6">
        <v>4</v>
      </c>
      <c r="F12" s="6">
        <f t="shared" si="0"/>
        <v>2.7272727272727271</v>
      </c>
      <c r="G12" s="7">
        <v>17.7</v>
      </c>
      <c r="H12" s="7">
        <f t="shared" si="1"/>
        <v>17.7</v>
      </c>
      <c r="I12" s="7">
        <v>38.24</v>
      </c>
      <c r="J12" s="8">
        <f t="shared" si="2"/>
        <v>22.718357740585773</v>
      </c>
      <c r="K12" s="18">
        <v>9.69</v>
      </c>
      <c r="L12" s="10">
        <f t="shared" si="3"/>
        <v>22.394220846233232</v>
      </c>
      <c r="M12" s="7">
        <f t="shared" si="4"/>
        <v>65.53985131409172</v>
      </c>
      <c r="N12" s="11"/>
    </row>
    <row r="13" spans="1:14" ht="18" customHeight="1">
      <c r="A13" s="4">
        <v>4</v>
      </c>
      <c r="B13" s="1" t="s">
        <v>18</v>
      </c>
      <c r="C13" s="1"/>
      <c r="D13" s="1" t="s">
        <v>30</v>
      </c>
      <c r="E13" s="6">
        <v>7.25</v>
      </c>
      <c r="F13" s="6">
        <f t="shared" si="0"/>
        <v>4.9431818181818175</v>
      </c>
      <c r="G13" s="7">
        <v>16.899999999999999</v>
      </c>
      <c r="H13" s="7">
        <f t="shared" si="1"/>
        <v>16.899999999999999</v>
      </c>
      <c r="I13" s="7">
        <v>46.53</v>
      </c>
      <c r="J13" s="8">
        <f t="shared" si="2"/>
        <v>18.670750053728778</v>
      </c>
      <c r="K13" s="18">
        <v>10.68</v>
      </c>
      <c r="L13" s="10">
        <f t="shared" si="3"/>
        <v>20.318352059925093</v>
      </c>
      <c r="M13" s="7">
        <f t="shared" si="4"/>
        <v>60.83228393183569</v>
      </c>
      <c r="N13" s="11"/>
    </row>
    <row r="14" spans="1:14" ht="18" customHeight="1">
      <c r="A14" s="4">
        <v>5</v>
      </c>
      <c r="B14" s="5" t="s">
        <v>60</v>
      </c>
      <c r="C14" s="1"/>
      <c r="D14" s="1" t="s">
        <v>31</v>
      </c>
      <c r="E14" s="6">
        <v>7.25</v>
      </c>
      <c r="F14" s="6">
        <f t="shared" si="0"/>
        <v>4.9431818181818175</v>
      </c>
      <c r="G14" s="7">
        <v>16.600000000000001</v>
      </c>
      <c r="H14" s="7">
        <f t="shared" si="1"/>
        <v>16.600000000000001</v>
      </c>
      <c r="I14" s="7">
        <v>39.840000000000003</v>
      </c>
      <c r="J14" s="8">
        <f t="shared" si="2"/>
        <v>21.805973895582326</v>
      </c>
      <c r="K14" s="18">
        <v>10.18</v>
      </c>
      <c r="L14" s="10">
        <f t="shared" si="3"/>
        <v>21.31630648330059</v>
      </c>
      <c r="M14" s="7">
        <f t="shared" si="4"/>
        <v>64.665462197064741</v>
      </c>
      <c r="N14" s="11"/>
    </row>
    <row r="15" spans="1:14" ht="18" customHeight="1">
      <c r="A15" s="4">
        <v>6</v>
      </c>
      <c r="B15" s="19" t="s">
        <v>19</v>
      </c>
      <c r="C15" s="19"/>
      <c r="D15" s="19" t="s">
        <v>33</v>
      </c>
      <c r="E15" s="20">
        <v>8.25</v>
      </c>
      <c r="F15" s="20">
        <f t="shared" si="0"/>
        <v>5.625</v>
      </c>
      <c r="G15" s="21">
        <v>18.8</v>
      </c>
      <c r="H15" s="21">
        <f t="shared" si="1"/>
        <v>18.8</v>
      </c>
      <c r="I15" s="21">
        <v>42.32</v>
      </c>
      <c r="J15" s="22">
        <f t="shared" si="2"/>
        <v>20.528119092627598</v>
      </c>
      <c r="K15" s="23">
        <v>8.68</v>
      </c>
      <c r="L15" s="24">
        <f t="shared" si="3"/>
        <v>25</v>
      </c>
      <c r="M15" s="21">
        <f t="shared" si="4"/>
        <v>69.953119092627603</v>
      </c>
      <c r="N15" s="11"/>
    </row>
    <row r="16" spans="1:14" ht="18" customHeight="1">
      <c r="A16" s="4">
        <v>7</v>
      </c>
      <c r="B16" s="1" t="s">
        <v>20</v>
      </c>
      <c r="C16" s="1"/>
      <c r="D16" s="1" t="s">
        <v>34</v>
      </c>
      <c r="E16" s="6">
        <v>14.5</v>
      </c>
      <c r="F16" s="6">
        <f t="shared" si="0"/>
        <v>9.8863636363636349</v>
      </c>
      <c r="G16" s="7">
        <v>14.9</v>
      </c>
      <c r="H16" s="7">
        <f t="shared" si="1"/>
        <v>14.9</v>
      </c>
      <c r="I16" s="7">
        <v>39.19</v>
      </c>
      <c r="J16" s="8">
        <f t="shared" si="2"/>
        <v>22.167644807348815</v>
      </c>
      <c r="K16" s="18">
        <v>10.1</v>
      </c>
      <c r="L16" s="10">
        <f t="shared" si="3"/>
        <v>21.485148514851485</v>
      </c>
      <c r="M16" s="7">
        <f t="shared" si="4"/>
        <v>68.439156958563942</v>
      </c>
      <c r="N16" s="11"/>
    </row>
    <row r="17" spans="1:14" ht="18" customHeight="1">
      <c r="A17" s="4">
        <v>8</v>
      </c>
      <c r="B17" s="25" t="s">
        <v>21</v>
      </c>
      <c r="C17" s="1"/>
      <c r="D17" s="1" t="s">
        <v>35</v>
      </c>
      <c r="E17" s="6">
        <v>7.25</v>
      </c>
      <c r="F17" s="6">
        <f t="shared" si="0"/>
        <v>4.9431818181818175</v>
      </c>
      <c r="G17" s="7">
        <v>0</v>
      </c>
      <c r="H17" s="7">
        <f t="shared" si="1"/>
        <v>0</v>
      </c>
      <c r="I17" s="7">
        <v>57.95</v>
      </c>
      <c r="J17" s="8">
        <f t="shared" si="2"/>
        <v>14.991371872303709</v>
      </c>
      <c r="K17" s="18">
        <v>11.12</v>
      </c>
      <c r="L17" s="10">
        <f t="shared" si="3"/>
        <v>19.514388489208635</v>
      </c>
      <c r="M17" s="7">
        <f t="shared" si="4"/>
        <v>39.448942179694157</v>
      </c>
      <c r="N17" s="11"/>
    </row>
    <row r="18" spans="1:14" ht="18" customHeight="1">
      <c r="A18" s="4">
        <v>9</v>
      </c>
      <c r="B18" s="1" t="s">
        <v>22</v>
      </c>
      <c r="C18" s="1"/>
      <c r="D18" s="1" t="s">
        <v>36</v>
      </c>
      <c r="E18" s="6">
        <v>7.5</v>
      </c>
      <c r="F18" s="6">
        <f t="shared" si="0"/>
        <v>5.1136363636363633</v>
      </c>
      <c r="G18" s="7">
        <v>16.399999999999999</v>
      </c>
      <c r="H18" s="7">
        <f t="shared" si="1"/>
        <v>16.399999999999999</v>
      </c>
      <c r="I18" s="7">
        <v>35.630000000000003</v>
      </c>
      <c r="J18" s="8">
        <f t="shared" si="2"/>
        <v>24.382542801010384</v>
      </c>
      <c r="K18" s="18">
        <v>9.4700000000000006</v>
      </c>
      <c r="L18" s="10">
        <f t="shared" si="3"/>
        <v>22.914466737064412</v>
      </c>
      <c r="M18" s="7">
        <f t="shared" si="4"/>
        <v>68.810645901711155</v>
      </c>
      <c r="N18" s="11"/>
    </row>
    <row r="19" spans="1:14" ht="18" customHeight="1">
      <c r="A19" s="4">
        <v>10</v>
      </c>
      <c r="B19" s="26" t="s">
        <v>23</v>
      </c>
      <c r="C19" s="26"/>
      <c r="D19" s="26" t="s">
        <v>37</v>
      </c>
      <c r="E19" s="27">
        <v>10.5</v>
      </c>
      <c r="F19" s="27">
        <f t="shared" si="0"/>
        <v>7.1590909090909083</v>
      </c>
      <c r="G19" s="28">
        <v>18.899999999999999</v>
      </c>
      <c r="H19" s="28">
        <f t="shared" si="1"/>
        <v>18.899999999999999</v>
      </c>
      <c r="I19" s="28">
        <v>34.75</v>
      </c>
      <c r="J19" s="29">
        <f t="shared" si="2"/>
        <v>25</v>
      </c>
      <c r="K19" s="30">
        <v>8.8699999999999992</v>
      </c>
      <c r="L19" s="31">
        <f t="shared" si="3"/>
        <v>24.464487034949268</v>
      </c>
      <c r="M19" s="28">
        <f t="shared" si="4"/>
        <v>75.52357794404017</v>
      </c>
      <c r="N19" s="11"/>
    </row>
    <row r="20" spans="1:14" ht="18" customHeight="1">
      <c r="A20" s="4">
        <v>11</v>
      </c>
      <c r="B20" s="1" t="s">
        <v>24</v>
      </c>
      <c r="C20" s="1"/>
      <c r="D20" s="1" t="s">
        <v>38</v>
      </c>
      <c r="E20" s="6">
        <v>19.75</v>
      </c>
      <c r="F20" s="6">
        <f t="shared" si="0"/>
        <v>13.46590909090909</v>
      </c>
      <c r="G20" s="7">
        <v>0</v>
      </c>
      <c r="H20" s="7">
        <f t="shared" si="1"/>
        <v>0</v>
      </c>
      <c r="I20" s="7">
        <v>54.04</v>
      </c>
      <c r="J20" s="8">
        <f t="shared" si="2"/>
        <v>16.076054774241303</v>
      </c>
      <c r="K20" s="18">
        <v>10.06</v>
      </c>
      <c r="L20" s="10">
        <f t="shared" si="3"/>
        <v>21.570576540755464</v>
      </c>
      <c r="M20" s="7">
        <f t="shared" si="4"/>
        <v>51.112540405905861</v>
      </c>
      <c r="N20" s="11"/>
    </row>
    <row r="21" spans="1:14" ht="18" customHeight="1">
      <c r="A21" s="4">
        <v>12</v>
      </c>
      <c r="B21" s="1" t="s">
        <v>25</v>
      </c>
      <c r="C21" s="1"/>
      <c r="D21" s="1" t="s">
        <v>39</v>
      </c>
      <c r="E21" s="6">
        <v>9.75</v>
      </c>
      <c r="F21" s="6">
        <f t="shared" si="0"/>
        <v>6.6477272727272725</v>
      </c>
      <c r="G21" s="7">
        <v>17.7</v>
      </c>
      <c r="H21" s="7">
        <f t="shared" si="1"/>
        <v>17.7</v>
      </c>
      <c r="I21" s="7">
        <v>44.57</v>
      </c>
      <c r="J21" s="8">
        <f t="shared" si="2"/>
        <v>19.491810634956249</v>
      </c>
      <c r="K21" s="18">
        <v>9.2799999999999994</v>
      </c>
      <c r="L21" s="10">
        <f t="shared" si="3"/>
        <v>23.383620689655174</v>
      </c>
      <c r="M21" s="7">
        <f t="shared" si="4"/>
        <v>67.223158597338696</v>
      </c>
      <c r="N21" s="11"/>
    </row>
    <row r="22" spans="1:14" ht="18" customHeight="1">
      <c r="A22" s="4">
        <v>13</v>
      </c>
      <c r="B22" s="25" t="s">
        <v>26</v>
      </c>
      <c r="C22" s="25"/>
      <c r="D22" s="25" t="s">
        <v>40</v>
      </c>
      <c r="E22" s="6">
        <v>4.75</v>
      </c>
      <c r="F22" s="6">
        <f t="shared" si="0"/>
        <v>3.2386363636363633</v>
      </c>
      <c r="G22" s="7">
        <v>17.399999999999999</v>
      </c>
      <c r="H22" s="7">
        <f t="shared" si="1"/>
        <v>17.399999999999999</v>
      </c>
      <c r="I22" s="7">
        <v>43.32</v>
      </c>
      <c r="J22" s="8">
        <f t="shared" si="2"/>
        <v>20.054247460757157</v>
      </c>
      <c r="K22" s="18">
        <v>9.32</v>
      </c>
      <c r="L22" s="10">
        <f t="shared" si="3"/>
        <v>23.283261802575108</v>
      </c>
      <c r="M22" s="7">
        <f t="shared" si="4"/>
        <v>63.976145626968631</v>
      </c>
      <c r="N22" s="11"/>
    </row>
    <row r="23" spans="1:14" ht="18" customHeight="1">
      <c r="A23" s="4">
        <v>14</v>
      </c>
      <c r="B23" s="32" t="s">
        <v>41</v>
      </c>
      <c r="C23" s="33"/>
      <c r="D23" s="33" t="s">
        <v>27</v>
      </c>
      <c r="E23" s="34">
        <v>9.75</v>
      </c>
      <c r="F23" s="34">
        <f>30/44*E23</f>
        <v>6.6477272727272725</v>
      </c>
      <c r="G23" s="34">
        <v>17.7</v>
      </c>
      <c r="H23" s="34">
        <f t="shared" si="1"/>
        <v>17.7</v>
      </c>
      <c r="I23" s="34">
        <v>45.21</v>
      </c>
      <c r="J23" s="35">
        <f>40.24*25/I23</f>
        <v>22.25171422251714</v>
      </c>
      <c r="K23" s="35">
        <v>12</v>
      </c>
      <c r="L23" s="35">
        <f>25*9.84/K23</f>
        <v>20.5</v>
      </c>
      <c r="M23" s="34">
        <f t="shared" si="4"/>
        <v>67.099441495244406</v>
      </c>
      <c r="N23" s="36"/>
    </row>
    <row r="24" spans="1:14" ht="18" customHeight="1">
      <c r="A24" s="4">
        <v>15</v>
      </c>
      <c r="B24" s="33" t="s">
        <v>42</v>
      </c>
      <c r="C24" s="33"/>
      <c r="D24" s="33" t="s">
        <v>28</v>
      </c>
      <c r="E24" s="34">
        <v>9</v>
      </c>
      <c r="F24" s="34">
        <f t="shared" ref="F24:F38" si="5">30/44*E24</f>
        <v>6.1363636363636358</v>
      </c>
      <c r="G24" s="34">
        <v>18.3</v>
      </c>
      <c r="H24" s="34">
        <f t="shared" si="1"/>
        <v>18.3</v>
      </c>
      <c r="I24" s="34">
        <v>47.05</v>
      </c>
      <c r="J24" s="35">
        <f t="shared" ref="J24:J38" si="6">40.24*25/I24</f>
        <v>21.381509032943679</v>
      </c>
      <c r="K24" s="35">
        <v>11.4</v>
      </c>
      <c r="L24" s="35">
        <f t="shared" ref="L24:L38" si="7">25*9.84/K24</f>
        <v>21.578947368421051</v>
      </c>
      <c r="M24" s="34">
        <f t="shared" si="4"/>
        <v>67.396820037728375</v>
      </c>
      <c r="N24" s="36"/>
    </row>
    <row r="25" spans="1:14" ht="18" customHeight="1">
      <c r="A25" s="4">
        <v>16</v>
      </c>
      <c r="B25" s="33" t="s">
        <v>43</v>
      </c>
      <c r="C25" s="33"/>
      <c r="D25" s="33" t="s">
        <v>30</v>
      </c>
      <c r="E25" s="34">
        <v>6.25</v>
      </c>
      <c r="F25" s="34">
        <f t="shared" si="5"/>
        <v>4.2613636363636358</v>
      </c>
      <c r="G25" s="34">
        <v>17</v>
      </c>
      <c r="H25" s="34">
        <f t="shared" si="1"/>
        <v>17</v>
      </c>
      <c r="I25" s="34">
        <v>49.05</v>
      </c>
      <c r="J25" s="35">
        <f t="shared" si="6"/>
        <v>20.509683995922529</v>
      </c>
      <c r="K25" s="35">
        <v>10.97</v>
      </c>
      <c r="L25" s="35">
        <f t="shared" si="7"/>
        <v>22.424794895168642</v>
      </c>
      <c r="M25" s="34">
        <f t="shared" si="4"/>
        <v>64.195842527454815</v>
      </c>
      <c r="N25" s="36"/>
    </row>
    <row r="26" spans="1:14" ht="18" customHeight="1">
      <c r="A26" s="4">
        <v>17</v>
      </c>
      <c r="B26" s="37" t="s">
        <v>44</v>
      </c>
      <c r="C26" s="38"/>
      <c r="D26" s="38" t="s">
        <v>31</v>
      </c>
      <c r="E26" s="39">
        <v>16.25</v>
      </c>
      <c r="F26" s="39">
        <f t="shared" si="5"/>
        <v>11.079545454545453</v>
      </c>
      <c r="G26" s="39">
        <v>17.100000000000001</v>
      </c>
      <c r="H26" s="39">
        <f t="shared" si="1"/>
        <v>17.100000000000001</v>
      </c>
      <c r="I26" s="39">
        <v>42.6</v>
      </c>
      <c r="J26" s="40">
        <f t="shared" si="6"/>
        <v>23.615023474178404</v>
      </c>
      <c r="K26" s="40">
        <v>9.84</v>
      </c>
      <c r="L26" s="40">
        <f t="shared" si="7"/>
        <v>25</v>
      </c>
      <c r="M26" s="39">
        <f t="shared" si="4"/>
        <v>76.794568928723862</v>
      </c>
      <c r="N26" s="36"/>
    </row>
    <row r="27" spans="1:14" ht="18" customHeight="1">
      <c r="A27" s="4">
        <v>18</v>
      </c>
      <c r="B27" s="32" t="s">
        <v>45</v>
      </c>
      <c r="C27" s="33"/>
      <c r="D27" s="33" t="s">
        <v>46</v>
      </c>
      <c r="E27" s="34">
        <v>6.25</v>
      </c>
      <c r="F27" s="34">
        <f t="shared" si="5"/>
        <v>4.2613636363636358</v>
      </c>
      <c r="G27" s="34">
        <v>18.899999999999999</v>
      </c>
      <c r="H27" s="34">
        <f t="shared" si="1"/>
        <v>18.899999999999999</v>
      </c>
      <c r="I27" s="34">
        <v>51.89</v>
      </c>
      <c r="J27" s="35">
        <f t="shared" si="6"/>
        <v>19.387165157063016</v>
      </c>
      <c r="K27" s="35">
        <v>10.81</v>
      </c>
      <c r="L27" s="35">
        <f t="shared" si="7"/>
        <v>22.756706753006476</v>
      </c>
      <c r="M27" s="34">
        <f t="shared" si="4"/>
        <v>65.305235546433124</v>
      </c>
      <c r="N27" s="36"/>
    </row>
    <row r="28" spans="1:14" ht="18" customHeight="1">
      <c r="A28" s="4">
        <v>19</v>
      </c>
      <c r="B28" s="33" t="s">
        <v>47</v>
      </c>
      <c r="C28" s="33"/>
      <c r="D28" s="33" t="s">
        <v>32</v>
      </c>
      <c r="E28" s="34">
        <v>13.5</v>
      </c>
      <c r="F28" s="34">
        <f t="shared" si="5"/>
        <v>9.2045454545454533</v>
      </c>
      <c r="G28" s="34">
        <v>17.5</v>
      </c>
      <c r="H28" s="34">
        <f t="shared" si="1"/>
        <v>17.5</v>
      </c>
      <c r="I28" s="34">
        <v>52.45</v>
      </c>
      <c r="J28" s="35">
        <f t="shared" si="6"/>
        <v>19.180171591992373</v>
      </c>
      <c r="K28" s="35">
        <v>11.03</v>
      </c>
      <c r="L28" s="35">
        <f t="shared" si="7"/>
        <v>22.302810516772439</v>
      </c>
      <c r="M28" s="34">
        <f t="shared" si="4"/>
        <v>68.187527563310269</v>
      </c>
      <c r="N28" s="36"/>
    </row>
    <row r="29" spans="1:14" ht="18" customHeight="1">
      <c r="A29" s="4">
        <v>20</v>
      </c>
      <c r="B29" s="41" t="s">
        <v>48</v>
      </c>
      <c r="C29" s="41"/>
      <c r="D29" s="41" t="s">
        <v>33</v>
      </c>
      <c r="E29" s="42">
        <v>17.75</v>
      </c>
      <c r="F29" s="42">
        <f t="shared" si="5"/>
        <v>12.102272727272727</v>
      </c>
      <c r="G29" s="42">
        <v>18.399999999999999</v>
      </c>
      <c r="H29" s="42">
        <f t="shared" si="1"/>
        <v>18.399999999999999</v>
      </c>
      <c r="I29" s="42">
        <v>47.22</v>
      </c>
      <c r="J29" s="43">
        <f t="shared" si="6"/>
        <v>21.304531977975433</v>
      </c>
      <c r="K29" s="43">
        <v>10.53</v>
      </c>
      <c r="L29" s="43">
        <f t="shared" si="7"/>
        <v>23.361823361823362</v>
      </c>
      <c r="M29" s="42">
        <f t="shared" si="4"/>
        <v>75.168628067071523</v>
      </c>
      <c r="N29" s="36"/>
    </row>
    <row r="30" spans="1:14" ht="18" customHeight="1">
      <c r="A30" s="4">
        <v>21</v>
      </c>
      <c r="B30" s="33" t="s">
        <v>49</v>
      </c>
      <c r="C30" s="33"/>
      <c r="D30" s="33" t="s">
        <v>50</v>
      </c>
      <c r="E30" s="34">
        <v>7.75</v>
      </c>
      <c r="F30" s="34">
        <f t="shared" si="5"/>
        <v>5.2840909090909083</v>
      </c>
      <c r="G30" s="34">
        <v>17.5</v>
      </c>
      <c r="H30" s="34">
        <f t="shared" si="1"/>
        <v>17.5</v>
      </c>
      <c r="I30" s="34">
        <v>56.32</v>
      </c>
      <c r="J30" s="35">
        <f t="shared" si="6"/>
        <v>17.86221590909091</v>
      </c>
      <c r="K30" s="35">
        <v>10.97</v>
      </c>
      <c r="L30" s="35">
        <f t="shared" si="7"/>
        <v>22.424794895168642</v>
      </c>
      <c r="M30" s="34">
        <f t="shared" si="4"/>
        <v>63.071101713350458</v>
      </c>
      <c r="N30" s="36"/>
    </row>
    <row r="31" spans="1:14" ht="18" customHeight="1">
      <c r="A31" s="4">
        <v>22</v>
      </c>
      <c r="B31" s="33" t="s">
        <v>51</v>
      </c>
      <c r="C31" s="33"/>
      <c r="D31" s="33" t="s">
        <v>34</v>
      </c>
      <c r="E31" s="34">
        <v>16</v>
      </c>
      <c r="F31" s="34">
        <f t="shared" si="5"/>
        <v>10.909090909090908</v>
      </c>
      <c r="G31" s="34">
        <v>15.5</v>
      </c>
      <c r="H31" s="34">
        <f t="shared" si="1"/>
        <v>15.5</v>
      </c>
      <c r="I31" s="34">
        <v>49.61</v>
      </c>
      <c r="J31" s="35">
        <f t="shared" si="6"/>
        <v>20.278169723845998</v>
      </c>
      <c r="K31" s="35">
        <v>11.41</v>
      </c>
      <c r="L31" s="35">
        <f t="shared" si="7"/>
        <v>21.560035056967571</v>
      </c>
      <c r="M31" s="34">
        <f t="shared" si="4"/>
        <v>68.247295689904476</v>
      </c>
      <c r="N31" s="36"/>
    </row>
    <row r="32" spans="1:14" ht="18" customHeight="1">
      <c r="A32" s="4">
        <v>23</v>
      </c>
      <c r="B32" s="44" t="s">
        <v>52</v>
      </c>
      <c r="C32" s="44"/>
      <c r="D32" s="44" t="s">
        <v>53</v>
      </c>
      <c r="E32" s="45">
        <v>22</v>
      </c>
      <c r="F32" s="45">
        <f t="shared" si="5"/>
        <v>14.999999999999998</v>
      </c>
      <c r="G32" s="45">
        <v>18.5</v>
      </c>
      <c r="H32" s="45">
        <f t="shared" si="1"/>
        <v>18.5</v>
      </c>
      <c r="I32" s="45">
        <v>44.21</v>
      </c>
      <c r="J32" s="46">
        <f t="shared" si="6"/>
        <v>22.755032798009498</v>
      </c>
      <c r="K32" s="46">
        <v>10.31</v>
      </c>
      <c r="L32" s="46">
        <f t="shared" si="7"/>
        <v>23.860329776915616</v>
      </c>
      <c r="M32" s="45">
        <f t="shared" si="4"/>
        <v>80.115362574925115</v>
      </c>
      <c r="N32" s="36"/>
    </row>
    <row r="33" spans="1:14" ht="18" customHeight="1">
      <c r="A33" s="4">
        <v>24</v>
      </c>
      <c r="B33" s="33" t="s">
        <v>54</v>
      </c>
      <c r="C33" s="33"/>
      <c r="D33" s="33" t="s">
        <v>36</v>
      </c>
      <c r="E33" s="34">
        <v>7</v>
      </c>
      <c r="F33" s="34">
        <f t="shared" si="5"/>
        <v>4.7727272727272725</v>
      </c>
      <c r="G33" s="34">
        <v>16.2</v>
      </c>
      <c r="H33" s="34">
        <f t="shared" si="1"/>
        <v>16.2</v>
      </c>
      <c r="I33" s="34">
        <v>51.75</v>
      </c>
      <c r="J33" s="35">
        <f t="shared" si="6"/>
        <v>19.439613526570049</v>
      </c>
      <c r="K33" s="35">
        <v>12.37</v>
      </c>
      <c r="L33" s="35">
        <f t="shared" si="7"/>
        <v>19.886822958771223</v>
      </c>
      <c r="M33" s="34">
        <f t="shared" si="4"/>
        <v>60.299163758068545</v>
      </c>
      <c r="N33" s="36"/>
    </row>
    <row r="34" spans="1:14" ht="18" customHeight="1">
      <c r="A34" s="4">
        <v>25</v>
      </c>
      <c r="B34" s="33" t="s">
        <v>55</v>
      </c>
      <c r="C34" s="33"/>
      <c r="D34" s="33" t="s">
        <v>37</v>
      </c>
      <c r="E34" s="34">
        <v>8</v>
      </c>
      <c r="F34" s="34">
        <f t="shared" si="5"/>
        <v>5.4545454545454541</v>
      </c>
      <c r="G34" s="34">
        <v>18.5</v>
      </c>
      <c r="H34" s="34">
        <f t="shared" si="1"/>
        <v>18.5</v>
      </c>
      <c r="I34" s="34">
        <v>40.24</v>
      </c>
      <c r="J34" s="35">
        <f t="shared" si="6"/>
        <v>25</v>
      </c>
      <c r="K34" s="35">
        <v>12.22</v>
      </c>
      <c r="L34" s="35">
        <f t="shared" si="7"/>
        <v>20.130932896890343</v>
      </c>
      <c r="M34" s="34">
        <f t="shared" si="4"/>
        <v>69.085478351435796</v>
      </c>
      <c r="N34" s="36"/>
    </row>
    <row r="35" spans="1:14" ht="18" customHeight="1">
      <c r="A35" s="4">
        <v>26</v>
      </c>
      <c r="B35" s="33" t="s">
        <v>56</v>
      </c>
      <c r="C35" s="33"/>
      <c r="D35" s="33" t="s">
        <v>38</v>
      </c>
      <c r="E35" s="34">
        <v>13.25</v>
      </c>
      <c r="F35" s="34">
        <f t="shared" si="5"/>
        <v>9.0340909090909083</v>
      </c>
      <c r="G35" s="34">
        <v>0</v>
      </c>
      <c r="H35" s="34">
        <f t="shared" si="1"/>
        <v>0</v>
      </c>
      <c r="I35" s="34">
        <v>50.68</v>
      </c>
      <c r="J35" s="35">
        <f t="shared" si="6"/>
        <v>19.850039463299133</v>
      </c>
      <c r="K35" s="35">
        <v>11.28</v>
      </c>
      <c r="L35" s="35">
        <f t="shared" si="7"/>
        <v>21.808510638297875</v>
      </c>
      <c r="M35" s="34">
        <f t="shared" si="4"/>
        <v>50.692641010687915</v>
      </c>
      <c r="N35" s="36"/>
    </row>
    <row r="36" spans="1:14" ht="18" customHeight="1">
      <c r="A36" s="4">
        <v>27</v>
      </c>
      <c r="B36" s="33" t="s">
        <v>57</v>
      </c>
      <c r="C36" s="33"/>
      <c r="D36" s="33" t="s">
        <v>39</v>
      </c>
      <c r="E36" s="34">
        <v>7.25</v>
      </c>
      <c r="F36" s="34">
        <f t="shared" si="5"/>
        <v>4.9431818181818175</v>
      </c>
      <c r="G36" s="34">
        <v>18.399999999999999</v>
      </c>
      <c r="H36" s="34">
        <f t="shared" si="1"/>
        <v>18.399999999999999</v>
      </c>
      <c r="I36" s="34">
        <v>60.42</v>
      </c>
      <c r="J36" s="35">
        <f t="shared" si="6"/>
        <v>16.650115855676926</v>
      </c>
      <c r="K36" s="35">
        <v>11.19</v>
      </c>
      <c r="L36" s="35">
        <f t="shared" si="7"/>
        <v>21.983914209115284</v>
      </c>
      <c r="M36" s="34">
        <f t="shared" si="4"/>
        <v>61.977211882974025</v>
      </c>
      <c r="N36" s="36"/>
    </row>
    <row r="37" spans="1:14" ht="18" customHeight="1">
      <c r="A37" s="4">
        <v>28</v>
      </c>
      <c r="B37" s="33" t="s">
        <v>58</v>
      </c>
      <c r="C37" s="33"/>
      <c r="D37" s="33" t="s">
        <v>40</v>
      </c>
      <c r="E37" s="34">
        <v>3.75</v>
      </c>
      <c r="F37" s="34">
        <f t="shared" si="5"/>
        <v>2.5568181818181817</v>
      </c>
      <c r="G37" s="34">
        <v>18.100000000000001</v>
      </c>
      <c r="H37" s="34">
        <f t="shared" si="1"/>
        <v>18.100000000000001</v>
      </c>
      <c r="I37" s="34">
        <v>54.3</v>
      </c>
      <c r="J37" s="35">
        <f t="shared" si="6"/>
        <v>18.52670349907919</v>
      </c>
      <c r="K37" s="35">
        <v>11.69</v>
      </c>
      <c r="L37" s="35">
        <f t="shared" si="7"/>
        <v>21.043627031650985</v>
      </c>
      <c r="M37" s="34">
        <f t="shared" si="4"/>
        <v>60.227148712548356</v>
      </c>
      <c r="N37" s="36"/>
    </row>
    <row r="38" spans="1:14" ht="18" customHeight="1">
      <c r="A38" s="4">
        <v>29</v>
      </c>
      <c r="B38" s="33" t="s">
        <v>59</v>
      </c>
      <c r="C38" s="33"/>
      <c r="D38" s="33" t="s">
        <v>29</v>
      </c>
      <c r="E38" s="34">
        <v>14</v>
      </c>
      <c r="F38" s="34">
        <f t="shared" si="5"/>
        <v>9.545454545454545</v>
      </c>
      <c r="G38" s="34">
        <v>13</v>
      </c>
      <c r="H38" s="34">
        <f t="shared" si="1"/>
        <v>13</v>
      </c>
      <c r="I38" s="34">
        <v>51.4</v>
      </c>
      <c r="J38" s="35">
        <f t="shared" si="6"/>
        <v>19.571984435797667</v>
      </c>
      <c r="K38" s="35">
        <v>11.06</v>
      </c>
      <c r="L38" s="35">
        <f t="shared" si="7"/>
        <v>22.242314647377938</v>
      </c>
      <c r="M38" s="34">
        <f t="shared" si="4"/>
        <v>64.359753628630159</v>
      </c>
      <c r="N38" s="36"/>
    </row>
    <row r="39" spans="1:14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8"/>
      <c r="N39" s="47"/>
    </row>
    <row r="40" spans="1:14">
      <c r="A40" s="47"/>
      <c r="B40" s="123" t="s">
        <v>61</v>
      </c>
      <c r="C40" s="123"/>
      <c r="D40" s="123"/>
      <c r="E40" s="123"/>
      <c r="F40" s="47"/>
      <c r="G40" s="47"/>
      <c r="H40" s="47"/>
      <c r="I40" s="47"/>
      <c r="J40" s="47"/>
      <c r="K40" s="47"/>
      <c r="L40" s="47"/>
      <c r="M40" s="48"/>
      <c r="N40" s="47"/>
    </row>
    <row r="41" spans="1:14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8"/>
      <c r="N41" s="47"/>
    </row>
    <row r="42" spans="1:14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8"/>
      <c r="N42" s="47"/>
    </row>
    <row r="43" spans="1:14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8"/>
      <c r="N43" s="47"/>
    </row>
    <row r="44" spans="1:14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8"/>
      <c r="N44" s="47"/>
    </row>
    <row r="45" spans="1:14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8"/>
      <c r="N45" s="47"/>
    </row>
    <row r="46" spans="1:14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8"/>
      <c r="N46" s="47"/>
    </row>
    <row r="47" spans="1:14">
      <c r="A47" s="47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8"/>
      <c r="N47" s="47"/>
    </row>
    <row r="48" spans="1:14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8"/>
      <c r="N48" s="47"/>
    </row>
    <row r="49" spans="1:14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8"/>
      <c r="N49" s="47"/>
    </row>
    <row r="50" spans="1:14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8"/>
      <c r="N50" s="47"/>
    </row>
    <row r="51" spans="1:14">
      <c r="A51" s="47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8"/>
      <c r="N51" s="47"/>
    </row>
    <row r="52" spans="1:14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8"/>
      <c r="N52" s="47"/>
    </row>
    <row r="53" spans="1:14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8"/>
      <c r="N53" s="47"/>
    </row>
    <row r="54" spans="1:14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8"/>
      <c r="N54" s="47"/>
    </row>
    <row r="55" spans="1:14">
      <c r="A55" s="4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8"/>
      <c r="N55" s="47"/>
    </row>
    <row r="56" spans="1:14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8"/>
      <c r="N56" s="47"/>
    </row>
    <row r="57" spans="1:14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8"/>
      <c r="N57" s="47"/>
    </row>
    <row r="58" spans="1:14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8"/>
      <c r="N58" s="47"/>
    </row>
    <row r="59" spans="1:14">
      <c r="A59" s="47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8"/>
      <c r="N59" s="47"/>
    </row>
    <row r="60" spans="1:14">
      <c r="A60" s="47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8"/>
      <c r="N60" s="47"/>
    </row>
    <row r="61" spans="1:14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8"/>
      <c r="N61" s="47"/>
    </row>
    <row r="62" spans="1:14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8"/>
      <c r="N62" s="47"/>
    </row>
    <row r="63" spans="1:14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8"/>
      <c r="N63" s="47"/>
    </row>
    <row r="64" spans="1:14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8"/>
      <c r="N64" s="47"/>
    </row>
    <row r="65" spans="1:14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8"/>
      <c r="N65" s="47"/>
    </row>
    <row r="66" spans="1:14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8"/>
      <c r="N66" s="47"/>
    </row>
    <row r="67" spans="1:14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8"/>
      <c r="N67" s="47"/>
    </row>
    <row r="68" spans="1:14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8"/>
      <c r="N68" s="47"/>
    </row>
    <row r="69" spans="1:14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8"/>
      <c r="N69" s="47"/>
    </row>
    <row r="70" spans="1:14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8"/>
      <c r="N70" s="47"/>
    </row>
    <row r="71" spans="1:14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8"/>
      <c r="N71" s="47"/>
    </row>
    <row r="72" spans="1:14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8"/>
      <c r="N72" s="47"/>
    </row>
    <row r="73" spans="1:14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8"/>
      <c r="N73" s="47"/>
    </row>
    <row r="74" spans="1:14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8"/>
      <c r="N74" s="47"/>
    </row>
    <row r="75" spans="1:14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8"/>
      <c r="N75" s="47"/>
    </row>
    <row r="76" spans="1:14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8"/>
      <c r="N76" s="47"/>
    </row>
    <row r="77" spans="1:14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8"/>
      <c r="N77" s="47"/>
    </row>
    <row r="78" spans="1:14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8"/>
      <c r="N78" s="47"/>
    </row>
    <row r="79" spans="1:14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8"/>
      <c r="N79" s="47"/>
    </row>
    <row r="80" spans="1:14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8"/>
      <c r="N80" s="47"/>
    </row>
    <row r="81" spans="1:14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8"/>
      <c r="N81" s="47"/>
    </row>
    <row r="82" spans="1:14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8"/>
      <c r="N82" s="47"/>
    </row>
    <row r="83" spans="1:14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8"/>
      <c r="N83" s="47"/>
    </row>
    <row r="84" spans="1:14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8"/>
      <c r="N84" s="47"/>
    </row>
  </sheetData>
  <mergeCells count="16">
    <mergeCell ref="B40:E40"/>
    <mergeCell ref="N7:N9"/>
    <mergeCell ref="D7:D9"/>
    <mergeCell ref="C7:C9"/>
    <mergeCell ref="B7:B9"/>
    <mergeCell ref="A7:A9"/>
    <mergeCell ref="E7:F8"/>
    <mergeCell ref="G7:L7"/>
    <mergeCell ref="G8:H8"/>
    <mergeCell ref="I8:J8"/>
    <mergeCell ref="K8:L8"/>
    <mergeCell ref="B1:M1"/>
    <mergeCell ref="B2:M2"/>
    <mergeCell ref="B3:M3"/>
    <mergeCell ref="L5:M5"/>
    <mergeCell ref="M7:M9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2" orientation="landscape" horizontalDpi="180" verticalDpi="180" r:id="rId1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tabSelected="1" view="pageBreakPreview" topLeftCell="A4" zoomScale="90" zoomScaleNormal="90" zoomScaleSheetLayoutView="90" workbookViewId="0">
      <pane ySplit="6" topLeftCell="A10" activePane="bottomLeft" state="frozen"/>
      <selection activeCell="A4" sqref="A4"/>
      <selection pane="bottomLeft" activeCell="B30" sqref="B30:D30"/>
    </sheetView>
  </sheetViews>
  <sheetFormatPr defaultRowHeight="16.5"/>
  <cols>
    <col min="1" max="1" width="4.25" style="66" customWidth="1"/>
    <col min="2" max="2" width="30.125" style="66" customWidth="1"/>
    <col min="3" max="3" width="5.875" style="69" customWidth="1"/>
    <col min="4" max="4" width="32" style="66" customWidth="1"/>
    <col min="5" max="5" width="9" style="66" customWidth="1"/>
    <col min="6" max="6" width="8.75" style="66" customWidth="1"/>
    <col min="7" max="7" width="9.25" style="66" customWidth="1"/>
    <col min="8" max="8" width="8.875" style="66" customWidth="1"/>
    <col min="9" max="9" width="9.125" style="66" customWidth="1"/>
    <col min="10" max="10" width="8.375" style="66" customWidth="1"/>
    <col min="11" max="11" width="8.75" style="66" customWidth="1"/>
    <col min="12" max="12" width="8.5" style="66" customWidth="1"/>
    <col min="13" max="13" width="9.75" style="66" customWidth="1"/>
    <col min="14" max="14" width="12.5" style="66" customWidth="1"/>
    <col min="15" max="15" width="15.75" style="66" customWidth="1"/>
    <col min="16" max="16384" width="9" style="66"/>
  </cols>
  <sheetData>
    <row r="1" spans="1:15" ht="20.25" customHeight="1">
      <c r="B1" s="127" t="s">
        <v>14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5" ht="19.5" customHeight="1">
      <c r="A2" s="128" t="s">
        <v>68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</row>
    <row r="3" spans="1:15" ht="21" customHeight="1">
      <c r="B3" s="128" t="s">
        <v>74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15" ht="1.5" customHeight="1">
      <c r="B4" s="67"/>
      <c r="C4" s="68"/>
      <c r="D4" s="67"/>
      <c r="E4" s="67"/>
      <c r="F4" s="67"/>
      <c r="G4" s="67"/>
      <c r="H4" s="67"/>
      <c r="I4" s="67"/>
      <c r="J4" s="67"/>
      <c r="K4" s="67"/>
      <c r="L4" s="67"/>
      <c r="M4" s="67"/>
    </row>
    <row r="5" spans="1:15" ht="18.75">
      <c r="B5" s="67" t="s">
        <v>122</v>
      </c>
      <c r="C5" s="68"/>
      <c r="D5" s="67"/>
      <c r="E5" s="67"/>
      <c r="F5" s="67"/>
      <c r="G5" s="67"/>
      <c r="H5" s="67"/>
      <c r="I5" s="67"/>
      <c r="J5" s="67"/>
      <c r="K5" s="67"/>
      <c r="L5" s="67"/>
      <c r="M5" s="133" t="s">
        <v>66</v>
      </c>
      <c r="N5" s="133"/>
    </row>
    <row r="6" spans="1:15" ht="9" customHeight="1" thickBot="1"/>
    <row r="7" spans="1:15" ht="18" customHeight="1">
      <c r="A7" s="136" t="s">
        <v>0</v>
      </c>
      <c r="B7" s="139" t="s">
        <v>1</v>
      </c>
      <c r="C7" s="129" t="s">
        <v>2</v>
      </c>
      <c r="D7" s="129" t="s">
        <v>3</v>
      </c>
      <c r="E7" s="134" t="s">
        <v>8</v>
      </c>
      <c r="F7" s="134"/>
      <c r="G7" s="134" t="s">
        <v>9</v>
      </c>
      <c r="H7" s="134"/>
      <c r="I7" s="134"/>
      <c r="J7" s="134"/>
      <c r="K7" s="134"/>
      <c r="L7" s="134"/>
      <c r="M7" s="129" t="s">
        <v>6</v>
      </c>
      <c r="N7" s="129" t="s">
        <v>7</v>
      </c>
      <c r="O7" s="124" t="s">
        <v>75</v>
      </c>
    </row>
    <row r="8" spans="1:15" ht="18" customHeight="1">
      <c r="A8" s="137"/>
      <c r="B8" s="140"/>
      <c r="C8" s="130"/>
      <c r="D8" s="130"/>
      <c r="E8" s="132"/>
      <c r="F8" s="132"/>
      <c r="G8" s="132" t="s">
        <v>11</v>
      </c>
      <c r="H8" s="132"/>
      <c r="I8" s="132" t="s">
        <v>10</v>
      </c>
      <c r="J8" s="132"/>
      <c r="K8" s="132" t="s">
        <v>12</v>
      </c>
      <c r="L8" s="132"/>
      <c r="M8" s="130"/>
      <c r="N8" s="130"/>
      <c r="O8" s="125"/>
    </row>
    <row r="9" spans="1:15" ht="36.75" customHeight="1" thickBot="1">
      <c r="A9" s="138"/>
      <c r="B9" s="141"/>
      <c r="C9" s="131"/>
      <c r="D9" s="131"/>
      <c r="E9" s="70" t="s">
        <v>4</v>
      </c>
      <c r="F9" s="70" t="s">
        <v>5</v>
      </c>
      <c r="G9" s="70" t="s">
        <v>4</v>
      </c>
      <c r="H9" s="70" t="s">
        <v>5</v>
      </c>
      <c r="I9" s="70" t="s">
        <v>4</v>
      </c>
      <c r="J9" s="101" t="s">
        <v>5</v>
      </c>
      <c r="K9" s="70" t="s">
        <v>4</v>
      </c>
      <c r="L9" s="70" t="s">
        <v>5</v>
      </c>
      <c r="M9" s="131"/>
      <c r="N9" s="131"/>
      <c r="O9" s="126"/>
    </row>
    <row r="10" spans="1:15" ht="18" customHeight="1">
      <c r="A10" s="71">
        <f t="shared" ref="A10:A17" si="0">ROW(A1)</f>
        <v>1</v>
      </c>
      <c r="B10" s="72" t="s">
        <v>119</v>
      </c>
      <c r="C10" s="73">
        <v>10</v>
      </c>
      <c r="D10" s="74" t="s">
        <v>69</v>
      </c>
      <c r="E10" s="93">
        <v>24</v>
      </c>
      <c r="F10" s="85">
        <f>20/47*E10</f>
        <v>10.212765957446809</v>
      </c>
      <c r="G10" s="97">
        <v>9.9</v>
      </c>
      <c r="H10" s="75">
        <f t="shared" ref="H10:H28" si="1">30/10*G10</f>
        <v>29.700000000000003</v>
      </c>
      <c r="I10" s="75">
        <v>47</v>
      </c>
      <c r="J10" s="86">
        <f t="shared" ref="J10:J18" si="2">30*47/I10</f>
        <v>30</v>
      </c>
      <c r="K10" s="76">
        <v>8.25</v>
      </c>
      <c r="L10" s="76">
        <f>20*8.51/K10</f>
        <v>20.630303030303029</v>
      </c>
      <c r="M10" s="75">
        <f t="shared" ref="M10:M28" si="3">SUM(F10,H10,J10,L10)</f>
        <v>90.543068987749834</v>
      </c>
      <c r="N10" s="72" t="s">
        <v>86</v>
      </c>
      <c r="O10" s="77" t="s">
        <v>78</v>
      </c>
    </row>
    <row r="11" spans="1:15" ht="18" customHeight="1">
      <c r="A11" s="78">
        <f t="shared" si="0"/>
        <v>2</v>
      </c>
      <c r="B11" s="53" t="s">
        <v>97</v>
      </c>
      <c r="C11" s="49">
        <v>9</v>
      </c>
      <c r="D11" s="50" t="s">
        <v>85</v>
      </c>
      <c r="E11" s="94">
        <v>21</v>
      </c>
      <c r="F11" s="51">
        <f>20/54*E11</f>
        <v>7.7777777777777777</v>
      </c>
      <c r="G11" s="98">
        <v>7.5</v>
      </c>
      <c r="H11" s="51">
        <f t="shared" si="1"/>
        <v>22.5</v>
      </c>
      <c r="I11" s="51">
        <v>48.56</v>
      </c>
      <c r="J11" s="52">
        <f t="shared" si="2"/>
        <v>29.036243822075782</v>
      </c>
      <c r="K11" s="52">
        <v>8.24</v>
      </c>
      <c r="L11" s="52">
        <f>20*8.24/K11</f>
        <v>20</v>
      </c>
      <c r="M11" s="51">
        <f t="shared" si="3"/>
        <v>79.314021599853561</v>
      </c>
      <c r="N11" s="53" t="s">
        <v>87</v>
      </c>
      <c r="O11" s="79" t="s">
        <v>120</v>
      </c>
    </row>
    <row r="12" spans="1:15" ht="18" customHeight="1">
      <c r="A12" s="78">
        <f t="shared" si="0"/>
        <v>3</v>
      </c>
      <c r="B12" s="60" t="s">
        <v>106</v>
      </c>
      <c r="C12" s="49">
        <v>10</v>
      </c>
      <c r="D12" s="50" t="s">
        <v>70</v>
      </c>
      <c r="E12" s="94">
        <v>20.25</v>
      </c>
      <c r="F12" s="51">
        <f>20/54*E12</f>
        <v>7.5</v>
      </c>
      <c r="G12" s="98">
        <v>7</v>
      </c>
      <c r="H12" s="51">
        <f t="shared" si="1"/>
        <v>21</v>
      </c>
      <c r="I12" s="51">
        <v>52.59</v>
      </c>
      <c r="J12" s="52">
        <f t="shared" si="2"/>
        <v>26.811180832857957</v>
      </c>
      <c r="K12" s="52">
        <v>8.85</v>
      </c>
      <c r="L12" s="52">
        <f>20*8.24/K12</f>
        <v>18.621468926553675</v>
      </c>
      <c r="M12" s="51">
        <f t="shared" si="3"/>
        <v>73.932649759411632</v>
      </c>
      <c r="N12" s="53" t="s">
        <v>87</v>
      </c>
      <c r="O12" s="79" t="s">
        <v>121</v>
      </c>
    </row>
    <row r="13" spans="1:15" ht="18" customHeight="1">
      <c r="A13" s="78">
        <f t="shared" si="0"/>
        <v>4</v>
      </c>
      <c r="B13" s="60" t="s">
        <v>94</v>
      </c>
      <c r="C13" s="49">
        <v>10</v>
      </c>
      <c r="D13" s="50" t="s">
        <v>95</v>
      </c>
      <c r="E13" s="94">
        <v>19.25</v>
      </c>
      <c r="F13" s="51">
        <f>20/54*E13</f>
        <v>7.1296296296296289</v>
      </c>
      <c r="G13" s="98">
        <v>7</v>
      </c>
      <c r="H13" s="51">
        <f t="shared" si="1"/>
        <v>21</v>
      </c>
      <c r="I13" s="51">
        <v>52.77</v>
      </c>
      <c r="J13" s="52">
        <f t="shared" si="2"/>
        <v>26.719727117680499</v>
      </c>
      <c r="K13" s="52">
        <v>8.86</v>
      </c>
      <c r="L13" s="52">
        <f>20*8.24/K13</f>
        <v>18.600451467268627</v>
      </c>
      <c r="M13" s="51">
        <f t="shared" si="3"/>
        <v>73.449808214578752</v>
      </c>
      <c r="N13" s="53" t="s">
        <v>88</v>
      </c>
      <c r="O13" s="79" t="s">
        <v>76</v>
      </c>
    </row>
    <row r="14" spans="1:15" ht="18" customHeight="1">
      <c r="A14" s="80">
        <f t="shared" si="0"/>
        <v>5</v>
      </c>
      <c r="B14" s="65" t="s">
        <v>92</v>
      </c>
      <c r="C14" s="57">
        <v>11</v>
      </c>
      <c r="D14" s="58" t="s">
        <v>93</v>
      </c>
      <c r="E14" s="95">
        <v>19.75</v>
      </c>
      <c r="F14" s="51">
        <f>20/47*E14</f>
        <v>8.4042553191489358</v>
      </c>
      <c r="G14" s="99">
        <v>9</v>
      </c>
      <c r="H14" s="51">
        <f t="shared" si="1"/>
        <v>27</v>
      </c>
      <c r="I14" s="54">
        <v>66.930000000000007</v>
      </c>
      <c r="J14" s="52">
        <f t="shared" si="2"/>
        <v>21.066786194531598</v>
      </c>
      <c r="K14" s="59">
        <v>10.79</v>
      </c>
      <c r="L14" s="52">
        <f>20*8.51/K14</f>
        <v>15.77386468952734</v>
      </c>
      <c r="M14" s="51">
        <f t="shared" si="3"/>
        <v>72.244906203207876</v>
      </c>
      <c r="N14" s="53" t="s">
        <v>88</v>
      </c>
      <c r="O14" s="81" t="s">
        <v>96</v>
      </c>
    </row>
    <row r="15" spans="1:15" ht="18" customHeight="1">
      <c r="A15" s="78">
        <f t="shared" si="0"/>
        <v>6</v>
      </c>
      <c r="B15" s="53" t="s">
        <v>102</v>
      </c>
      <c r="C15" s="49">
        <v>9</v>
      </c>
      <c r="D15" s="50" t="s">
        <v>103</v>
      </c>
      <c r="E15" s="94">
        <v>11.75</v>
      </c>
      <c r="F15" s="51">
        <f>20/54*E15</f>
        <v>4.3518518518518512</v>
      </c>
      <c r="G15" s="98">
        <v>7</v>
      </c>
      <c r="H15" s="51">
        <f t="shared" si="1"/>
        <v>21</v>
      </c>
      <c r="I15" s="51">
        <v>60</v>
      </c>
      <c r="J15" s="52">
        <f t="shared" si="2"/>
        <v>23.5</v>
      </c>
      <c r="K15" s="52">
        <v>9.11</v>
      </c>
      <c r="L15" s="52">
        <f>20*8.24/K15</f>
        <v>18.09001097694841</v>
      </c>
      <c r="M15" s="51">
        <f t="shared" si="3"/>
        <v>66.941862828800254</v>
      </c>
      <c r="N15" s="53" t="s">
        <v>88</v>
      </c>
      <c r="O15" s="79" t="s">
        <v>80</v>
      </c>
    </row>
    <row r="16" spans="1:15" ht="18" customHeight="1">
      <c r="A16" s="78">
        <f t="shared" si="0"/>
        <v>7</v>
      </c>
      <c r="B16" s="64" t="s">
        <v>98</v>
      </c>
      <c r="C16" s="49">
        <v>10</v>
      </c>
      <c r="D16" s="50" t="s">
        <v>72</v>
      </c>
      <c r="E16" s="94">
        <v>11.5</v>
      </c>
      <c r="F16" s="51">
        <f>20/54*E16</f>
        <v>4.2592592592592586</v>
      </c>
      <c r="G16" s="98">
        <v>7.2</v>
      </c>
      <c r="H16" s="51">
        <f t="shared" si="1"/>
        <v>21.6</v>
      </c>
      <c r="I16" s="51">
        <v>61.16</v>
      </c>
      <c r="J16" s="52">
        <f t="shared" si="2"/>
        <v>23.054283845650755</v>
      </c>
      <c r="K16" s="52">
        <v>10.31</v>
      </c>
      <c r="L16" s="52">
        <f>20*8.24/K16</f>
        <v>15.984481086323958</v>
      </c>
      <c r="M16" s="51">
        <f t="shared" si="3"/>
        <v>64.898024191233972</v>
      </c>
      <c r="N16" s="53" t="s">
        <v>88</v>
      </c>
      <c r="O16" s="79" t="s">
        <v>76</v>
      </c>
    </row>
    <row r="17" spans="1:15" ht="18" customHeight="1">
      <c r="A17" s="78">
        <f t="shared" si="0"/>
        <v>8</v>
      </c>
      <c r="B17" s="64" t="s">
        <v>83</v>
      </c>
      <c r="C17" s="49">
        <v>10</v>
      </c>
      <c r="D17" s="50" t="s">
        <v>73</v>
      </c>
      <c r="E17" s="94">
        <v>18.75</v>
      </c>
      <c r="F17" s="51">
        <f>20/54*E17</f>
        <v>6.9444444444444438</v>
      </c>
      <c r="G17" s="98">
        <v>5</v>
      </c>
      <c r="H17" s="51">
        <f t="shared" si="1"/>
        <v>15</v>
      </c>
      <c r="I17" s="51">
        <v>62.62</v>
      </c>
      <c r="J17" s="52">
        <f t="shared" si="2"/>
        <v>22.51676780581284</v>
      </c>
      <c r="K17" s="52">
        <v>10.31</v>
      </c>
      <c r="L17" s="52">
        <f>20*8.24/K17</f>
        <v>15.984481086323958</v>
      </c>
      <c r="M17" s="51">
        <f t="shared" si="3"/>
        <v>60.445693336581243</v>
      </c>
      <c r="N17" s="53" t="s">
        <v>88</v>
      </c>
      <c r="O17" s="79" t="s">
        <v>84</v>
      </c>
    </row>
    <row r="18" spans="1:15" ht="18" customHeight="1">
      <c r="A18" s="78">
        <v>9</v>
      </c>
      <c r="B18" s="62" t="s">
        <v>99</v>
      </c>
      <c r="C18" s="49">
        <v>9</v>
      </c>
      <c r="D18" s="50" t="s">
        <v>100</v>
      </c>
      <c r="E18" s="94">
        <v>17</v>
      </c>
      <c r="F18" s="51">
        <f>20/54*E18</f>
        <v>6.2962962962962958</v>
      </c>
      <c r="G18" s="98">
        <v>4.5</v>
      </c>
      <c r="H18" s="51">
        <f t="shared" si="1"/>
        <v>13.5</v>
      </c>
      <c r="I18" s="51">
        <v>87.47</v>
      </c>
      <c r="J18" s="52">
        <f t="shared" si="2"/>
        <v>16.119812507145308</v>
      </c>
      <c r="K18" s="52">
        <v>11.42</v>
      </c>
      <c r="L18" s="52">
        <f>20*8.24/K18</f>
        <v>14.430823117338004</v>
      </c>
      <c r="M18" s="51">
        <f t="shared" si="3"/>
        <v>50.34693192077961</v>
      </c>
      <c r="N18" s="53" t="s">
        <v>88</v>
      </c>
      <c r="O18" s="79" t="s">
        <v>101</v>
      </c>
    </row>
    <row r="19" spans="1:15" ht="18" customHeight="1">
      <c r="A19" s="78">
        <v>10</v>
      </c>
      <c r="B19" s="61" t="s">
        <v>90</v>
      </c>
      <c r="C19" s="49">
        <v>11</v>
      </c>
      <c r="D19" s="50" t="s">
        <v>91</v>
      </c>
      <c r="E19" s="94">
        <v>16</v>
      </c>
      <c r="F19" s="51">
        <f>20/47*E19</f>
        <v>6.8085106382978724</v>
      </c>
      <c r="G19" s="98">
        <v>0</v>
      </c>
      <c r="H19" s="51">
        <f t="shared" si="1"/>
        <v>0</v>
      </c>
      <c r="I19" s="51">
        <v>0</v>
      </c>
      <c r="J19" s="52">
        <v>0</v>
      </c>
      <c r="K19" s="52">
        <v>8.92</v>
      </c>
      <c r="L19" s="52">
        <f>20*8.51/K19</f>
        <v>19.080717488789237</v>
      </c>
      <c r="M19" s="51">
        <f t="shared" si="3"/>
        <v>25.889228127087108</v>
      </c>
      <c r="N19" s="53" t="s">
        <v>88</v>
      </c>
      <c r="O19" s="79" t="s">
        <v>89</v>
      </c>
    </row>
    <row r="20" spans="1:15" ht="18" customHeight="1" thickBot="1">
      <c r="A20" s="102">
        <v>11</v>
      </c>
      <c r="B20" s="111" t="s">
        <v>104</v>
      </c>
      <c r="C20" s="103">
        <v>10</v>
      </c>
      <c r="D20" s="113" t="s">
        <v>105</v>
      </c>
      <c r="E20" s="105">
        <v>8.25</v>
      </c>
      <c r="F20" s="106">
        <f t="shared" ref="F20:F28" si="4">20/54*E20</f>
        <v>3.0555555555555554</v>
      </c>
      <c r="G20" s="107">
        <v>0</v>
      </c>
      <c r="H20" s="106">
        <f t="shared" si="1"/>
        <v>0</v>
      </c>
      <c r="I20" s="106">
        <v>0</v>
      </c>
      <c r="J20" s="108">
        <v>0</v>
      </c>
      <c r="K20" s="108">
        <v>10.86</v>
      </c>
      <c r="L20" s="108">
        <f>20*8.24/K20</f>
        <v>15.174953959484348</v>
      </c>
      <c r="M20" s="106">
        <f t="shared" si="3"/>
        <v>18.230509515039905</v>
      </c>
      <c r="N20" s="109" t="s">
        <v>88</v>
      </c>
      <c r="O20" s="110" t="s">
        <v>81</v>
      </c>
    </row>
    <row r="21" spans="1:15" ht="18" customHeight="1">
      <c r="A21" s="83">
        <f>ROW(A1)</f>
        <v>1</v>
      </c>
      <c r="B21" s="84" t="s">
        <v>79</v>
      </c>
      <c r="C21" s="55">
        <v>11</v>
      </c>
      <c r="D21" s="56" t="s">
        <v>71</v>
      </c>
      <c r="E21" s="96">
        <v>31</v>
      </c>
      <c r="F21" s="85">
        <f t="shared" si="4"/>
        <v>11.481481481481481</v>
      </c>
      <c r="G21" s="100">
        <v>9.8000000000000007</v>
      </c>
      <c r="H21" s="85">
        <f t="shared" si="1"/>
        <v>29.400000000000002</v>
      </c>
      <c r="I21" s="85">
        <v>45.44</v>
      </c>
      <c r="J21" s="86">
        <f t="shared" ref="J21:J28" si="5">30*45.43/I21</f>
        <v>29.993397887323948</v>
      </c>
      <c r="K21" s="86">
        <v>9.82</v>
      </c>
      <c r="L21" s="86">
        <f t="shared" ref="L21:L28" si="6">20*9.81/K21</f>
        <v>19.979633401221996</v>
      </c>
      <c r="M21" s="85">
        <f t="shared" si="3"/>
        <v>90.854512770027441</v>
      </c>
      <c r="N21" s="72" t="s">
        <v>86</v>
      </c>
      <c r="O21" s="87" t="s">
        <v>80</v>
      </c>
    </row>
    <row r="22" spans="1:15" ht="18" customHeight="1">
      <c r="A22" s="78">
        <f t="shared" ref="A22:A28" si="7">ROW(A2)</f>
        <v>2</v>
      </c>
      <c r="B22" s="53" t="s">
        <v>107</v>
      </c>
      <c r="C22" s="49">
        <v>11</v>
      </c>
      <c r="D22" s="50" t="s">
        <v>85</v>
      </c>
      <c r="E22" s="94">
        <v>35.5</v>
      </c>
      <c r="F22" s="51">
        <f t="shared" si="4"/>
        <v>13.148148148148147</v>
      </c>
      <c r="G22" s="98">
        <v>5.5</v>
      </c>
      <c r="H22" s="51">
        <f t="shared" si="1"/>
        <v>16.5</v>
      </c>
      <c r="I22" s="51">
        <v>65.150000000000006</v>
      </c>
      <c r="J22" s="86">
        <f t="shared" si="5"/>
        <v>20.919416730621641</v>
      </c>
      <c r="K22" s="52">
        <v>9.81</v>
      </c>
      <c r="L22" s="86">
        <f t="shared" si="6"/>
        <v>20</v>
      </c>
      <c r="M22" s="51">
        <f t="shared" si="3"/>
        <v>70.567564878769787</v>
      </c>
      <c r="N22" s="53" t="s">
        <v>87</v>
      </c>
      <c r="O22" s="79" t="s">
        <v>82</v>
      </c>
    </row>
    <row r="23" spans="1:15" ht="18" customHeight="1">
      <c r="A23" s="78">
        <f t="shared" si="7"/>
        <v>3</v>
      </c>
      <c r="B23" s="64" t="s">
        <v>109</v>
      </c>
      <c r="C23" s="49">
        <v>9</v>
      </c>
      <c r="D23" s="50" t="s">
        <v>77</v>
      </c>
      <c r="E23" s="94">
        <v>12.25</v>
      </c>
      <c r="F23" s="51">
        <f t="shared" si="4"/>
        <v>4.5370370370370372</v>
      </c>
      <c r="G23" s="98">
        <v>7.9</v>
      </c>
      <c r="H23" s="51">
        <f t="shared" si="1"/>
        <v>23.700000000000003</v>
      </c>
      <c r="I23" s="51">
        <v>61.54</v>
      </c>
      <c r="J23" s="86">
        <f t="shared" si="5"/>
        <v>22.146571335716608</v>
      </c>
      <c r="K23" s="52">
        <v>9.8800000000000008</v>
      </c>
      <c r="L23" s="86">
        <f t="shared" si="6"/>
        <v>19.858299595141702</v>
      </c>
      <c r="M23" s="51">
        <f t="shared" si="3"/>
        <v>70.241907967895344</v>
      </c>
      <c r="N23" s="53" t="s">
        <v>87</v>
      </c>
      <c r="O23" s="79" t="s">
        <v>110</v>
      </c>
    </row>
    <row r="24" spans="1:15" ht="18" customHeight="1" thickBot="1">
      <c r="A24" s="78">
        <f t="shared" si="7"/>
        <v>4</v>
      </c>
      <c r="B24" s="63" t="s">
        <v>114</v>
      </c>
      <c r="C24" s="49">
        <v>10</v>
      </c>
      <c r="D24" s="82" t="s">
        <v>115</v>
      </c>
      <c r="E24" s="94">
        <v>20.75</v>
      </c>
      <c r="F24" s="51">
        <f t="shared" si="4"/>
        <v>7.6851851851851851</v>
      </c>
      <c r="G24" s="98">
        <v>4.5</v>
      </c>
      <c r="H24" s="51">
        <f t="shared" si="1"/>
        <v>13.5</v>
      </c>
      <c r="I24" s="51">
        <v>45.43</v>
      </c>
      <c r="J24" s="86">
        <f t="shared" si="5"/>
        <v>30.000000000000004</v>
      </c>
      <c r="K24" s="59">
        <v>10.55</v>
      </c>
      <c r="L24" s="52">
        <f t="shared" si="6"/>
        <v>18.597156398104264</v>
      </c>
      <c r="M24" s="51">
        <f t="shared" si="3"/>
        <v>69.782341583289451</v>
      </c>
      <c r="N24" s="53" t="s">
        <v>88</v>
      </c>
      <c r="O24" s="79" t="s">
        <v>78</v>
      </c>
    </row>
    <row r="25" spans="1:15" ht="18" customHeight="1" thickBot="1">
      <c r="A25" s="78">
        <f t="shared" si="7"/>
        <v>5</v>
      </c>
      <c r="B25" s="62" t="s">
        <v>113</v>
      </c>
      <c r="C25" s="49">
        <v>9</v>
      </c>
      <c r="D25" s="50" t="s">
        <v>103</v>
      </c>
      <c r="E25" s="94">
        <v>14.75</v>
      </c>
      <c r="F25" s="51">
        <f t="shared" si="4"/>
        <v>5.4629629629629628</v>
      </c>
      <c r="G25" s="98">
        <v>7.5</v>
      </c>
      <c r="H25" s="51">
        <f t="shared" si="1"/>
        <v>22.5</v>
      </c>
      <c r="I25" s="51">
        <v>58.37</v>
      </c>
      <c r="J25" s="116">
        <f t="shared" si="5"/>
        <v>23.349323282508141</v>
      </c>
      <c r="K25" s="112">
        <v>10.69</v>
      </c>
      <c r="L25" s="114">
        <f t="shared" si="6"/>
        <v>18.353601496725915</v>
      </c>
      <c r="M25" s="98">
        <f t="shared" si="3"/>
        <v>69.665887742197015</v>
      </c>
      <c r="N25" s="115" t="s">
        <v>88</v>
      </c>
      <c r="O25" s="79" t="s">
        <v>80</v>
      </c>
    </row>
    <row r="26" spans="1:15" ht="18" customHeight="1">
      <c r="A26" s="78">
        <f t="shared" si="7"/>
        <v>6</v>
      </c>
      <c r="B26" s="53" t="s">
        <v>111</v>
      </c>
      <c r="C26" s="49">
        <v>11</v>
      </c>
      <c r="D26" s="50" t="s">
        <v>112</v>
      </c>
      <c r="E26" s="94">
        <v>13.25</v>
      </c>
      <c r="F26" s="51">
        <f t="shared" si="4"/>
        <v>4.9074074074074074</v>
      </c>
      <c r="G26" s="98">
        <v>7.8</v>
      </c>
      <c r="H26" s="51">
        <f t="shared" si="1"/>
        <v>23.4</v>
      </c>
      <c r="I26" s="51">
        <v>64.010000000000005</v>
      </c>
      <c r="J26" s="86">
        <f t="shared" si="5"/>
        <v>21.291985627245744</v>
      </c>
      <c r="K26" s="86">
        <v>10.19</v>
      </c>
      <c r="L26" s="86">
        <f t="shared" si="6"/>
        <v>19.254170755642789</v>
      </c>
      <c r="M26" s="85">
        <f t="shared" si="3"/>
        <v>68.853563790295937</v>
      </c>
      <c r="N26" s="115" t="s">
        <v>88</v>
      </c>
      <c r="O26" s="79" t="s">
        <v>96</v>
      </c>
    </row>
    <row r="27" spans="1:15" ht="18" customHeight="1">
      <c r="A27" s="78">
        <f t="shared" si="7"/>
        <v>7</v>
      </c>
      <c r="B27" s="63" t="s">
        <v>116</v>
      </c>
      <c r="C27" s="49">
        <v>11</v>
      </c>
      <c r="D27" s="50" t="s">
        <v>117</v>
      </c>
      <c r="E27" s="94">
        <v>22</v>
      </c>
      <c r="F27" s="51">
        <f t="shared" si="4"/>
        <v>8.148148148148147</v>
      </c>
      <c r="G27" s="98">
        <v>6.5</v>
      </c>
      <c r="H27" s="51">
        <f t="shared" si="1"/>
        <v>19.5</v>
      </c>
      <c r="I27" s="51">
        <v>64.42</v>
      </c>
      <c r="J27" s="86">
        <f t="shared" si="5"/>
        <v>21.15647314498603</v>
      </c>
      <c r="K27" s="52">
        <v>10.79</v>
      </c>
      <c r="L27" s="86">
        <f t="shared" si="6"/>
        <v>18.183503243744212</v>
      </c>
      <c r="M27" s="51">
        <f t="shared" si="3"/>
        <v>66.988124536878388</v>
      </c>
      <c r="N27" s="53" t="s">
        <v>88</v>
      </c>
      <c r="O27" s="79" t="s">
        <v>118</v>
      </c>
    </row>
    <row r="28" spans="1:15" ht="18" customHeight="1" thickBot="1">
      <c r="A28" s="102">
        <f t="shared" si="7"/>
        <v>8</v>
      </c>
      <c r="B28" s="111" t="s">
        <v>108</v>
      </c>
      <c r="C28" s="103">
        <v>9</v>
      </c>
      <c r="D28" s="104" t="s">
        <v>100</v>
      </c>
      <c r="E28" s="105">
        <v>9.75</v>
      </c>
      <c r="F28" s="106">
        <f t="shared" si="4"/>
        <v>3.6111111111111107</v>
      </c>
      <c r="G28" s="107">
        <v>6</v>
      </c>
      <c r="H28" s="106">
        <f t="shared" si="1"/>
        <v>18</v>
      </c>
      <c r="I28" s="106">
        <v>85.2</v>
      </c>
      <c r="J28" s="108">
        <f t="shared" si="5"/>
        <v>15.996478873239438</v>
      </c>
      <c r="K28" s="108">
        <v>10.14</v>
      </c>
      <c r="L28" s="108">
        <f t="shared" si="6"/>
        <v>19.349112426035504</v>
      </c>
      <c r="M28" s="106">
        <f t="shared" si="3"/>
        <v>56.95670241038605</v>
      </c>
      <c r="N28" s="109" t="s">
        <v>88</v>
      </c>
      <c r="O28" s="110" t="s">
        <v>101</v>
      </c>
    </row>
    <row r="29" spans="1:15">
      <c r="A29" s="88"/>
      <c r="B29" s="88"/>
      <c r="C29" s="89"/>
      <c r="D29" s="88"/>
      <c r="E29" s="88"/>
      <c r="F29" s="88"/>
      <c r="G29" s="88"/>
      <c r="H29" s="88"/>
      <c r="I29" s="88"/>
      <c r="J29" s="88"/>
      <c r="K29" s="88"/>
      <c r="L29" s="88"/>
      <c r="M29" s="90"/>
      <c r="N29" s="88"/>
    </row>
    <row r="30" spans="1:15" ht="16.5" customHeight="1">
      <c r="A30" s="91"/>
      <c r="B30" s="142" t="s">
        <v>123</v>
      </c>
      <c r="C30" s="142"/>
      <c r="D30" s="142"/>
      <c r="E30" s="92"/>
      <c r="F30" s="92"/>
      <c r="G30" s="92"/>
      <c r="H30" s="92"/>
      <c r="I30" s="92"/>
      <c r="J30" s="92"/>
      <c r="K30" s="92"/>
      <c r="L30" s="92"/>
      <c r="M30" s="92"/>
      <c r="N30" s="92"/>
    </row>
    <row r="31" spans="1:15" ht="27.75" customHeight="1">
      <c r="A31" s="88"/>
      <c r="B31" s="135" t="s">
        <v>67</v>
      </c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</row>
    <row r="32" spans="1:15" ht="33" customHeight="1">
      <c r="A32" s="88"/>
      <c r="B32" s="135" t="s">
        <v>65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</row>
    <row r="33" spans="1:14">
      <c r="A33" s="88"/>
      <c r="B33" s="88"/>
      <c r="C33" s="89"/>
      <c r="D33" s="88"/>
      <c r="E33" s="88"/>
      <c r="F33" s="88"/>
      <c r="G33" s="88"/>
      <c r="H33" s="88"/>
      <c r="I33" s="88"/>
      <c r="J33" s="88"/>
      <c r="K33" s="88"/>
      <c r="L33" s="88"/>
      <c r="M33" s="90"/>
      <c r="N33" s="88"/>
    </row>
    <row r="34" spans="1:14">
      <c r="A34" s="88"/>
      <c r="B34" s="88"/>
      <c r="C34" s="89"/>
      <c r="D34" s="88"/>
      <c r="E34" s="88"/>
      <c r="F34" s="88"/>
      <c r="G34" s="88"/>
      <c r="H34" s="88"/>
      <c r="I34" s="88"/>
      <c r="J34" s="88"/>
      <c r="K34" s="88"/>
      <c r="L34" s="88"/>
      <c r="M34" s="90"/>
      <c r="N34" s="88"/>
    </row>
    <row r="35" spans="1:14">
      <c r="A35" s="88"/>
      <c r="B35" s="88"/>
      <c r="C35" s="89"/>
      <c r="D35" s="88"/>
      <c r="E35" s="88"/>
      <c r="F35" s="88"/>
      <c r="G35" s="88"/>
      <c r="H35" s="88"/>
      <c r="I35" s="88"/>
      <c r="J35" s="88"/>
      <c r="K35" s="88"/>
      <c r="L35" s="88"/>
      <c r="M35" s="90"/>
      <c r="N35" s="88"/>
    </row>
    <row r="36" spans="1:14">
      <c r="A36" s="88"/>
      <c r="B36" s="88"/>
      <c r="C36" s="89"/>
      <c r="D36" s="88"/>
      <c r="E36" s="88"/>
      <c r="F36" s="88"/>
      <c r="G36" s="88"/>
      <c r="H36" s="88"/>
      <c r="I36" s="88"/>
      <c r="J36" s="88"/>
      <c r="K36" s="88"/>
      <c r="L36" s="88"/>
      <c r="M36" s="90"/>
      <c r="N36" s="88"/>
    </row>
    <row r="37" spans="1:14">
      <c r="A37" s="88"/>
      <c r="B37" s="88"/>
      <c r="C37" s="89"/>
      <c r="D37" s="88"/>
      <c r="E37" s="88"/>
      <c r="F37" s="88"/>
      <c r="G37" s="88"/>
      <c r="H37" s="88"/>
      <c r="I37" s="88"/>
      <c r="J37" s="88"/>
      <c r="K37" s="88"/>
      <c r="L37" s="88"/>
      <c r="M37" s="90"/>
      <c r="N37" s="88"/>
    </row>
    <row r="38" spans="1:14">
      <c r="A38" s="88"/>
      <c r="B38" s="88"/>
      <c r="C38" s="89"/>
      <c r="D38" s="88"/>
      <c r="E38" s="88"/>
      <c r="F38" s="88"/>
      <c r="G38" s="88"/>
      <c r="H38" s="88"/>
      <c r="I38" s="88"/>
      <c r="J38" s="88"/>
      <c r="K38" s="88"/>
      <c r="L38" s="88"/>
      <c r="M38" s="90"/>
      <c r="N38" s="88"/>
    </row>
    <row r="39" spans="1:14">
      <c r="A39" s="88"/>
      <c r="B39" s="88"/>
      <c r="C39" s="89"/>
      <c r="D39" s="88"/>
      <c r="E39" s="88"/>
      <c r="F39" s="88"/>
      <c r="G39" s="88"/>
      <c r="H39" s="88"/>
      <c r="I39" s="88"/>
      <c r="J39" s="88"/>
      <c r="K39" s="88"/>
      <c r="L39" s="88"/>
      <c r="M39" s="90"/>
      <c r="N39" s="88"/>
    </row>
    <row r="40" spans="1:14">
      <c r="A40" s="88"/>
      <c r="B40" s="88"/>
      <c r="C40" s="89"/>
      <c r="D40" s="88"/>
      <c r="E40" s="88"/>
      <c r="F40" s="88"/>
      <c r="G40" s="88"/>
      <c r="H40" s="88"/>
      <c r="I40" s="88"/>
      <c r="J40" s="88"/>
      <c r="K40" s="88"/>
      <c r="L40" s="88"/>
      <c r="M40" s="90"/>
      <c r="N40" s="88"/>
    </row>
    <row r="41" spans="1:14">
      <c r="A41" s="88"/>
      <c r="B41" s="88"/>
      <c r="C41" s="89"/>
      <c r="D41" s="88"/>
      <c r="E41" s="88"/>
      <c r="F41" s="88"/>
      <c r="G41" s="88"/>
      <c r="H41" s="88"/>
      <c r="I41" s="88"/>
      <c r="J41" s="88"/>
      <c r="K41" s="88"/>
      <c r="L41" s="88"/>
      <c r="M41" s="90"/>
      <c r="N41" s="88"/>
    </row>
    <row r="42" spans="1:14">
      <c r="A42" s="88"/>
      <c r="B42" s="88"/>
      <c r="C42" s="89"/>
      <c r="D42" s="88"/>
      <c r="E42" s="88"/>
      <c r="F42" s="88"/>
      <c r="G42" s="88"/>
      <c r="H42" s="88"/>
      <c r="I42" s="88"/>
      <c r="J42" s="88"/>
      <c r="K42" s="88"/>
      <c r="L42" s="88"/>
      <c r="M42" s="90"/>
      <c r="N42" s="88"/>
    </row>
    <row r="43" spans="1:14">
      <c r="A43" s="88"/>
      <c r="B43" s="88"/>
      <c r="C43" s="89"/>
      <c r="D43" s="88"/>
      <c r="E43" s="88"/>
      <c r="F43" s="88"/>
      <c r="G43" s="88"/>
      <c r="H43" s="88"/>
      <c r="I43" s="88"/>
      <c r="J43" s="88"/>
      <c r="K43" s="88"/>
      <c r="L43" s="88"/>
      <c r="M43" s="90"/>
      <c r="N43" s="88"/>
    </row>
    <row r="44" spans="1:14">
      <c r="A44" s="88"/>
      <c r="B44" s="88"/>
      <c r="C44" s="89"/>
      <c r="D44" s="88"/>
      <c r="E44" s="88"/>
      <c r="F44" s="88"/>
      <c r="G44" s="88"/>
      <c r="H44" s="88"/>
      <c r="I44" s="88"/>
      <c r="J44" s="88"/>
      <c r="K44" s="88"/>
      <c r="L44" s="88"/>
      <c r="M44" s="90"/>
      <c r="N44" s="88"/>
    </row>
    <row r="45" spans="1:14">
      <c r="A45" s="88"/>
      <c r="B45" s="88"/>
      <c r="C45" s="89"/>
      <c r="D45" s="88"/>
      <c r="E45" s="88"/>
      <c r="F45" s="88"/>
      <c r="G45" s="88"/>
      <c r="H45" s="88"/>
      <c r="I45" s="88"/>
      <c r="J45" s="88"/>
      <c r="K45" s="88"/>
      <c r="L45" s="88"/>
      <c r="M45" s="90"/>
      <c r="N45" s="88"/>
    </row>
    <row r="46" spans="1:14">
      <c r="A46" s="88"/>
      <c r="B46" s="88"/>
      <c r="C46" s="89"/>
      <c r="D46" s="88"/>
      <c r="E46" s="88"/>
      <c r="F46" s="88"/>
      <c r="G46" s="88"/>
      <c r="H46" s="88"/>
      <c r="I46" s="88"/>
      <c r="J46" s="88"/>
      <c r="K46" s="88"/>
      <c r="L46" s="88"/>
      <c r="M46" s="90"/>
      <c r="N46" s="88"/>
    </row>
    <row r="47" spans="1:14">
      <c r="A47" s="88"/>
      <c r="B47" s="88"/>
      <c r="C47" s="89"/>
      <c r="D47" s="88"/>
      <c r="E47" s="88"/>
      <c r="F47" s="88"/>
      <c r="G47" s="88"/>
      <c r="H47" s="88"/>
      <c r="I47" s="88"/>
      <c r="J47" s="88"/>
      <c r="K47" s="88"/>
      <c r="L47" s="88"/>
      <c r="M47" s="90"/>
      <c r="N47" s="88"/>
    </row>
    <row r="48" spans="1:14">
      <c r="A48" s="88"/>
      <c r="B48" s="88"/>
      <c r="C48" s="89"/>
      <c r="D48" s="88"/>
      <c r="E48" s="88"/>
      <c r="F48" s="88"/>
      <c r="G48" s="88"/>
      <c r="H48" s="88"/>
      <c r="I48" s="88"/>
      <c r="J48" s="88"/>
      <c r="K48" s="88"/>
      <c r="L48" s="88"/>
      <c r="M48" s="90"/>
      <c r="N48" s="88"/>
    </row>
    <row r="49" spans="1:14">
      <c r="A49" s="88"/>
      <c r="B49" s="88"/>
      <c r="C49" s="89"/>
      <c r="D49" s="88"/>
      <c r="E49" s="88"/>
      <c r="F49" s="88"/>
      <c r="G49" s="88"/>
      <c r="H49" s="88"/>
      <c r="I49" s="88"/>
      <c r="J49" s="88"/>
      <c r="K49" s="88"/>
      <c r="L49" s="88"/>
      <c r="M49" s="90"/>
      <c r="N49" s="88"/>
    </row>
    <row r="50" spans="1:14">
      <c r="A50" s="88"/>
      <c r="B50" s="88"/>
      <c r="C50" s="89"/>
      <c r="D50" s="88"/>
      <c r="E50" s="88"/>
      <c r="F50" s="88"/>
      <c r="G50" s="88"/>
      <c r="H50" s="88"/>
      <c r="I50" s="88"/>
      <c r="J50" s="88"/>
      <c r="K50" s="88"/>
      <c r="L50" s="88"/>
      <c r="M50" s="90"/>
      <c r="N50" s="88"/>
    </row>
    <row r="51" spans="1:14">
      <c r="A51" s="88"/>
      <c r="B51" s="88"/>
      <c r="C51" s="89"/>
      <c r="D51" s="88"/>
      <c r="E51" s="88"/>
      <c r="F51" s="88"/>
      <c r="G51" s="88"/>
      <c r="H51" s="88"/>
      <c r="I51" s="88"/>
      <c r="J51" s="88"/>
      <c r="K51" s="88"/>
      <c r="L51" s="88"/>
      <c r="M51" s="90"/>
      <c r="N51" s="88"/>
    </row>
    <row r="52" spans="1:14">
      <c r="A52" s="88"/>
      <c r="B52" s="88"/>
      <c r="C52" s="89"/>
      <c r="D52" s="88"/>
      <c r="E52" s="88"/>
      <c r="F52" s="88"/>
      <c r="G52" s="88"/>
      <c r="H52" s="88"/>
      <c r="I52" s="88"/>
      <c r="J52" s="88"/>
      <c r="K52" s="88"/>
      <c r="L52" s="88"/>
      <c r="M52" s="90"/>
      <c r="N52" s="88"/>
    </row>
    <row r="53" spans="1:14">
      <c r="A53" s="88"/>
      <c r="B53" s="88"/>
      <c r="C53" s="89"/>
      <c r="D53" s="88"/>
      <c r="E53" s="88"/>
      <c r="F53" s="88"/>
      <c r="G53" s="88"/>
      <c r="H53" s="88"/>
      <c r="I53" s="88"/>
      <c r="J53" s="88"/>
      <c r="K53" s="88"/>
      <c r="L53" s="88"/>
      <c r="M53" s="90"/>
      <c r="N53" s="88"/>
    </row>
    <row r="54" spans="1:14">
      <c r="A54" s="88"/>
      <c r="B54" s="88"/>
      <c r="C54" s="89"/>
      <c r="D54" s="88"/>
      <c r="E54" s="88"/>
      <c r="F54" s="88"/>
      <c r="G54" s="88"/>
      <c r="H54" s="88"/>
      <c r="I54" s="88"/>
      <c r="J54" s="88"/>
      <c r="K54" s="88"/>
      <c r="L54" s="88"/>
      <c r="M54" s="90"/>
      <c r="N54" s="88"/>
    </row>
    <row r="55" spans="1:14">
      <c r="A55" s="88"/>
      <c r="B55" s="88"/>
      <c r="C55" s="89"/>
      <c r="D55" s="88"/>
      <c r="E55" s="88"/>
      <c r="F55" s="88"/>
      <c r="G55" s="88"/>
      <c r="H55" s="88"/>
      <c r="I55" s="88"/>
      <c r="J55" s="88"/>
      <c r="K55" s="88"/>
      <c r="L55" s="88"/>
      <c r="M55" s="90"/>
      <c r="N55" s="88"/>
    </row>
    <row r="56" spans="1:14">
      <c r="A56" s="88"/>
      <c r="B56" s="88"/>
      <c r="C56" s="89"/>
      <c r="D56" s="88"/>
      <c r="E56" s="88"/>
      <c r="F56" s="88"/>
      <c r="G56" s="88"/>
      <c r="H56" s="88"/>
      <c r="I56" s="88"/>
      <c r="J56" s="88"/>
      <c r="K56" s="88"/>
      <c r="L56" s="88"/>
      <c r="M56" s="90"/>
      <c r="N56" s="88"/>
    </row>
    <row r="57" spans="1:14">
      <c r="A57" s="88"/>
      <c r="B57" s="88"/>
      <c r="C57" s="89"/>
      <c r="D57" s="88"/>
      <c r="E57" s="88"/>
      <c r="F57" s="88"/>
      <c r="G57" s="88"/>
      <c r="H57" s="88"/>
      <c r="I57" s="88"/>
      <c r="J57" s="88"/>
      <c r="K57" s="88"/>
      <c r="L57" s="88"/>
      <c r="M57" s="90"/>
      <c r="N57" s="88"/>
    </row>
    <row r="58" spans="1:14">
      <c r="A58" s="88"/>
      <c r="B58" s="88"/>
      <c r="C58" s="89"/>
      <c r="D58" s="88"/>
      <c r="E58" s="88"/>
      <c r="F58" s="88"/>
      <c r="G58" s="88"/>
      <c r="H58" s="88"/>
      <c r="I58" s="88"/>
      <c r="J58" s="88"/>
      <c r="K58" s="88"/>
      <c r="L58" s="88"/>
      <c r="M58" s="90"/>
      <c r="N58" s="88"/>
    </row>
    <row r="59" spans="1:14">
      <c r="A59" s="88"/>
      <c r="B59" s="88"/>
      <c r="C59" s="89"/>
      <c r="D59" s="88"/>
      <c r="E59" s="88"/>
      <c r="F59" s="88"/>
      <c r="G59" s="88"/>
      <c r="H59" s="88"/>
      <c r="I59" s="88"/>
      <c r="J59" s="88"/>
      <c r="K59" s="88"/>
      <c r="L59" s="88"/>
      <c r="M59" s="90"/>
      <c r="N59" s="88"/>
    </row>
    <row r="60" spans="1:14">
      <c r="A60" s="88"/>
      <c r="B60" s="88"/>
      <c r="C60" s="89"/>
      <c r="D60" s="88"/>
      <c r="E60" s="88"/>
      <c r="F60" s="88"/>
      <c r="G60" s="88"/>
      <c r="H60" s="88"/>
      <c r="I60" s="88"/>
      <c r="J60" s="88"/>
      <c r="K60" s="88"/>
      <c r="L60" s="88"/>
      <c r="M60" s="90"/>
      <c r="N60" s="88"/>
    </row>
    <row r="61" spans="1:14">
      <c r="A61" s="88"/>
      <c r="B61" s="88"/>
      <c r="C61" s="89"/>
      <c r="D61" s="88"/>
      <c r="E61" s="88"/>
      <c r="F61" s="88"/>
      <c r="G61" s="88"/>
      <c r="H61" s="88"/>
      <c r="I61" s="88"/>
      <c r="J61" s="88"/>
      <c r="K61" s="88"/>
      <c r="L61" s="88"/>
      <c r="M61" s="90"/>
      <c r="N61" s="88"/>
    </row>
    <row r="62" spans="1:14">
      <c r="A62" s="88"/>
      <c r="B62" s="88"/>
      <c r="C62" s="89"/>
      <c r="D62" s="88"/>
      <c r="E62" s="88"/>
      <c r="F62" s="88"/>
      <c r="G62" s="88"/>
      <c r="H62" s="88"/>
      <c r="I62" s="88"/>
      <c r="J62" s="88"/>
      <c r="K62" s="88"/>
      <c r="L62" s="88"/>
      <c r="M62" s="90"/>
      <c r="N62" s="88"/>
    </row>
    <row r="63" spans="1:14">
      <c r="A63" s="88"/>
      <c r="B63" s="88"/>
      <c r="C63" s="89"/>
      <c r="D63" s="88"/>
      <c r="E63" s="88"/>
      <c r="F63" s="88"/>
      <c r="G63" s="88"/>
      <c r="H63" s="88"/>
      <c r="I63" s="88"/>
      <c r="J63" s="88"/>
      <c r="K63" s="88"/>
      <c r="L63" s="88"/>
      <c r="M63" s="90"/>
      <c r="N63" s="88"/>
    </row>
    <row r="64" spans="1:14">
      <c r="A64" s="88"/>
      <c r="B64" s="88"/>
      <c r="C64" s="89"/>
      <c r="D64" s="88"/>
      <c r="E64" s="88"/>
      <c r="F64" s="88"/>
      <c r="G64" s="88"/>
      <c r="H64" s="88"/>
      <c r="I64" s="88"/>
      <c r="J64" s="88"/>
      <c r="K64" s="88"/>
      <c r="L64" s="88"/>
      <c r="M64" s="90"/>
      <c r="N64" s="88"/>
    </row>
    <row r="65" spans="1:14">
      <c r="A65" s="88"/>
      <c r="B65" s="88"/>
      <c r="C65" s="89"/>
      <c r="D65" s="88"/>
      <c r="E65" s="88"/>
      <c r="F65" s="88"/>
      <c r="G65" s="88"/>
      <c r="H65" s="88"/>
      <c r="I65" s="88"/>
      <c r="J65" s="88"/>
      <c r="K65" s="88"/>
      <c r="L65" s="88"/>
      <c r="M65" s="90"/>
      <c r="N65" s="88"/>
    </row>
    <row r="66" spans="1:14">
      <c r="A66" s="88"/>
      <c r="B66" s="88"/>
      <c r="C66" s="89"/>
      <c r="D66" s="88"/>
      <c r="E66" s="88"/>
      <c r="F66" s="88"/>
      <c r="G66" s="88"/>
      <c r="H66" s="88"/>
      <c r="I66" s="88"/>
      <c r="J66" s="88"/>
      <c r="K66" s="88"/>
      <c r="L66" s="88"/>
      <c r="M66" s="90"/>
      <c r="N66" s="88"/>
    </row>
    <row r="67" spans="1:14">
      <c r="A67" s="88"/>
      <c r="B67" s="88"/>
      <c r="C67" s="89"/>
      <c r="D67" s="88"/>
      <c r="E67" s="88"/>
      <c r="F67" s="88"/>
      <c r="G67" s="88"/>
      <c r="H67" s="88"/>
      <c r="I67" s="88"/>
      <c r="J67" s="88"/>
      <c r="K67" s="88"/>
      <c r="L67" s="88"/>
      <c r="M67" s="90"/>
      <c r="N67" s="88"/>
    </row>
    <row r="68" spans="1:14">
      <c r="A68" s="88"/>
      <c r="B68" s="88"/>
      <c r="C68" s="89"/>
      <c r="D68" s="88"/>
      <c r="E68" s="88"/>
      <c r="F68" s="88"/>
      <c r="G68" s="88"/>
      <c r="H68" s="88"/>
      <c r="I68" s="88"/>
      <c r="J68" s="88"/>
      <c r="K68" s="88"/>
      <c r="L68" s="88"/>
      <c r="M68" s="90"/>
      <c r="N68" s="88"/>
    </row>
    <row r="69" spans="1:14">
      <c r="A69" s="88"/>
      <c r="B69" s="88"/>
      <c r="C69" s="89"/>
      <c r="D69" s="88"/>
      <c r="E69" s="88"/>
      <c r="F69" s="88"/>
      <c r="G69" s="88"/>
      <c r="H69" s="88"/>
      <c r="I69" s="88"/>
      <c r="J69" s="88"/>
      <c r="K69" s="88"/>
      <c r="L69" s="88"/>
      <c r="M69" s="90"/>
      <c r="N69" s="88"/>
    </row>
    <row r="70" spans="1:14">
      <c r="A70" s="88"/>
      <c r="B70" s="88"/>
      <c r="C70" s="89"/>
      <c r="D70" s="88"/>
      <c r="E70" s="88"/>
      <c r="F70" s="88"/>
      <c r="G70" s="88"/>
      <c r="H70" s="88"/>
      <c r="I70" s="88"/>
      <c r="J70" s="88"/>
      <c r="K70" s="88"/>
      <c r="L70" s="88"/>
      <c r="M70" s="90"/>
      <c r="N70" s="88"/>
    </row>
    <row r="71" spans="1:14">
      <c r="A71" s="88"/>
      <c r="B71" s="88"/>
      <c r="C71" s="89"/>
      <c r="D71" s="88"/>
      <c r="E71" s="88"/>
      <c r="F71" s="88"/>
      <c r="G71" s="88"/>
      <c r="H71" s="88"/>
      <c r="I71" s="88"/>
      <c r="J71" s="88"/>
      <c r="K71" s="88"/>
      <c r="L71" s="88"/>
      <c r="M71" s="90"/>
      <c r="N71" s="88"/>
    </row>
    <row r="72" spans="1:14">
      <c r="A72" s="88"/>
      <c r="B72" s="88"/>
      <c r="C72" s="89"/>
      <c r="D72" s="88"/>
      <c r="E72" s="88"/>
      <c r="F72" s="88"/>
      <c r="G72" s="88"/>
      <c r="H72" s="88"/>
      <c r="I72" s="88"/>
      <c r="J72" s="88"/>
      <c r="K72" s="88"/>
      <c r="L72" s="88"/>
      <c r="M72" s="90"/>
      <c r="N72" s="88"/>
    </row>
    <row r="73" spans="1:14">
      <c r="A73" s="88"/>
      <c r="B73" s="88"/>
      <c r="C73" s="89"/>
      <c r="D73" s="88"/>
      <c r="E73" s="88"/>
      <c r="F73" s="88"/>
      <c r="G73" s="88"/>
      <c r="H73" s="88"/>
      <c r="I73" s="88"/>
      <c r="J73" s="88"/>
      <c r="K73" s="88"/>
      <c r="L73" s="88"/>
      <c r="M73" s="90"/>
      <c r="N73" s="88"/>
    </row>
  </sheetData>
  <sortState caseSensitive="1" ref="B21:O28">
    <sortCondition descending="1" ref="M21:M28"/>
  </sortState>
  <mergeCells count="19">
    <mergeCell ref="B31:N31"/>
    <mergeCell ref="B32:N32"/>
    <mergeCell ref="A7:A9"/>
    <mergeCell ref="B7:B9"/>
    <mergeCell ref="D7:D9"/>
    <mergeCell ref="E7:F8"/>
    <mergeCell ref="N7:N9"/>
    <mergeCell ref="B30:D30"/>
    <mergeCell ref="O7:O9"/>
    <mergeCell ref="B1:M1"/>
    <mergeCell ref="B3:M3"/>
    <mergeCell ref="M7:M9"/>
    <mergeCell ref="G8:H8"/>
    <mergeCell ref="I8:J8"/>
    <mergeCell ref="C7:C9"/>
    <mergeCell ref="A2:N2"/>
    <mergeCell ref="M5:N5"/>
    <mergeCell ref="K8:L8"/>
    <mergeCell ref="G7:L7"/>
  </mergeCells>
  <dataValidations count="1">
    <dataValidation allowBlank="1" showErrorMessage="1" sqref="B15 B10 B27:B28 B20:B21">
      <formula1>0</formula1>
      <formula2>0</formula2>
    </dataValidation>
  </dataValidations>
  <printOptions horizontalCentered="1"/>
  <pageMargins left="0.11811023622047245" right="0.19685039370078741" top="0" bottom="0" header="0" footer="0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Свод. табл. 9-10-11 кл.</vt:lpstr>
      <vt:lpstr>Лист2</vt:lpstr>
      <vt:lpstr>Лист3</vt:lpstr>
      <vt:lpstr>Лист10</vt:lpstr>
      <vt:lpstr>Свод. значения</vt:lpstr>
      <vt:lpstr>'Свод. значения'!Область_печати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2020-11-30T10:37:27Z</dcterms:modified>
</cp:coreProperties>
</file>